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'Sheet1'!$A$1:$O$141</definedName>
  </definedNames>
  <calcPr fullCalcOnLoad="1"/>
</workbook>
</file>

<file path=xl/sharedStrings.xml><?xml version="1.0" encoding="utf-8"?>
<sst xmlns="http://schemas.openxmlformats.org/spreadsheetml/2006/main" count="150" uniqueCount="149">
  <si>
    <t xml:space="preserve">Daugavpils </t>
  </si>
  <si>
    <t xml:space="preserve">Jēkabpils                               </t>
  </si>
  <si>
    <t xml:space="preserve">Jelgava </t>
  </si>
  <si>
    <t>Jūrmala</t>
  </si>
  <si>
    <t>Liepāja</t>
  </si>
  <si>
    <t xml:space="preserve">Rēzekne </t>
  </si>
  <si>
    <t>Rīga</t>
  </si>
  <si>
    <t xml:space="preserve">Valmiera                                </t>
  </si>
  <si>
    <t>Ventspils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</si>
  <si>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</si>
  <si>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</si>
  <si>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</si>
  <si>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</si>
  <si>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</si>
  <si>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</si>
  <si>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</si>
  <si>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</si>
  <si>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</si>
  <si>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</si>
  <si>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</si>
  <si>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</si>
  <si>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</si>
  <si>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</si>
  <si>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</si>
  <si>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</si>
  <si>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</si>
  <si>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</si>
  <si>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</si>
  <si>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</si>
  <si>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</si>
  <si>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</si>
  <si>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</si>
  <si>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</si>
  <si>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</si>
  <si>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</si>
  <si>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</si>
  <si>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</si>
  <si>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</si>
  <si>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</si>
  <si>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</si>
  <si>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</si>
  <si>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</si>
  <si>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</si>
  <si>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</si>
  <si>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</si>
  <si>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</si>
  <si>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</si>
  <si>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</si>
  <si>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</si>
  <si>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</si>
  <si>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</si>
  <si>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</si>
  <si>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</si>
  <si>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</si>
  <si>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</si>
  <si>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</si>
  <si>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</si>
  <si>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</si>
  <si>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</si>
  <si>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</si>
  <si>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</si>
  <si>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</si>
  <si>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</si>
  <si>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</si>
  <si>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</si>
  <si>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</si>
  <si>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</si>
  <si>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</si>
  <si>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</si>
  <si>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</si>
  <si>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</si>
  <si>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</si>
  <si>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</si>
  <si>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</si>
  <si>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</si>
  <si>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</si>
  <si>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</si>
  <si>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</si>
  <si>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</si>
  <si>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</si>
  <si>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</si>
  <si>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</si>
  <si>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</si>
  <si>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</si>
  <si>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</si>
  <si>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</si>
  <si>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</si>
  <si>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</si>
  <si>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</si>
  <si>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</si>
  <si>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</si>
  <si>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</si>
  <si>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</si>
  <si>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</si>
  <si>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</si>
  <si>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</si>
  <si>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</si>
  <si>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</si>
  <si>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</si>
  <si>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</si>
  <si>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</si>
  <si>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</si>
  <si>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</si>
  <si>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</si>
  <si>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</si>
  <si>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</si>
  <si>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</si>
  <si>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</si>
  <si>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</si>
  <si>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</si>
  <si>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</si>
  <si>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</si>
  <si>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</si>
  <si>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</si>
  <si>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</si>
  <si>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</si>
  <si>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2011.G.</t>
  </si>
  <si>
    <t>2012.G.</t>
  </si>
  <si>
    <t>2010.G</t>
  </si>
  <si>
    <t>Rojas novads*</t>
  </si>
  <si>
    <t>Mērsraga novads*</t>
  </si>
  <si>
    <t>1999.g</t>
  </si>
  <si>
    <t>1989.G</t>
  </si>
  <si>
    <t>KOPĀ</t>
  </si>
  <si>
    <t>Ādažu novads**</t>
  </si>
  <si>
    <t>**</t>
  </si>
  <si>
    <t>Ādaži un Carnikava 1989.g bija kopā</t>
  </si>
  <si>
    <t>* 1850 Mērsraga novērtējums Rojā, jo tie 2009.g bija kopā</t>
  </si>
  <si>
    <t>2015.</t>
  </si>
  <si>
    <t>2014.</t>
  </si>
  <si>
    <t>2016.</t>
  </si>
  <si>
    <t>Iedzīvotāju skaita izmaiņas pēc 1989. gada</t>
  </si>
  <si>
    <t>Pilsētas</t>
  </si>
  <si>
    <t>Attīstības novadi</t>
  </si>
  <si>
    <t>Nereformētās pašvaldības</t>
  </si>
  <si>
    <t>Pirmais novads Latvijā</t>
  </si>
  <si>
    <t>sagatavoja Aleksandrs Lielmežs</t>
  </si>
  <si>
    <t>2018.</t>
  </si>
  <si>
    <t>18/10.%</t>
  </si>
  <si>
    <t>Pie republikas pilsētām</t>
  </si>
  <si>
    <t>18/89</t>
  </si>
  <si>
    <t>Sarindotas pēc % izmaiņām salīdzinot 2018.g. pret 1989.g.</t>
  </si>
  <si>
    <t>2018.g</t>
  </si>
  <si>
    <t>2024.g</t>
  </si>
  <si>
    <t>24./18 %</t>
  </si>
  <si>
    <t>Augšdaugavas</t>
  </si>
  <si>
    <t>Dienvidkurzemes</t>
  </si>
  <si>
    <t>24./89. %</t>
  </si>
  <si>
    <t>Valmieras novads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</si>
</sst>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.0000"/>
    <numFmt numFmtId="176" formatCode="0.000"/>
    <numFmt numFmtId="177" formatCode="0.00000"/>
    <numFmt numFmtId="178" formatCode="0.0000000000"/>
    <numFmt numFmtId="179" formatCode="0.00000000"/>
    <numFmt numFmtId="180" formatCode="0.0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2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4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24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3" fontId="1" fillId="25" borderId="10" xfId="57" applyNumberFormat="1" applyFont="1" applyFill="1" applyBorder="1">
      <alignment/>
      <protection/>
    </xf>
    <xf numFmtId="3" fontId="26" fillId="25" borderId="12" xfId="57" applyNumberFormat="1" applyFont="1" applyFill="1" applyBorder="1">
      <alignment/>
      <protection/>
    </xf>
    <xf numFmtId="3" fontId="26" fillId="25" borderId="13" xfId="57" applyNumberFormat="1" applyFont="1" applyFill="1" applyBorder="1">
      <alignment/>
      <protection/>
    </xf>
    <xf numFmtId="3" fontId="26" fillId="25" borderId="14" xfId="57" applyNumberFormat="1" applyFont="1" applyFill="1" applyBorder="1">
      <alignment/>
      <protection/>
    </xf>
    <xf numFmtId="3" fontId="1" fillId="25" borderId="13" xfId="57" applyNumberFormat="1" applyFont="1" applyFill="1" applyBorder="1">
      <alignment/>
      <protection/>
    </xf>
    <xf numFmtId="3" fontId="1" fillId="25" borderId="10" xfId="57" applyNumberFormat="1" applyFont="1" applyFill="1" applyBorder="1">
      <alignment/>
      <protection/>
    </xf>
    <xf numFmtId="174" fontId="4" fillId="0" borderId="0" xfId="0" applyNumberFormat="1" applyFont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28" borderId="10" xfId="0" applyFont="1" applyFill="1" applyBorder="1" applyAlignment="1">
      <alignment wrapText="1"/>
    </xf>
    <xf numFmtId="0" fontId="1" fillId="29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3" fontId="1" fillId="25" borderId="0" xfId="57" applyNumberFormat="1" applyFont="1" applyFill="1" applyBorder="1">
      <alignment/>
      <protection/>
    </xf>
    <xf numFmtId="174" fontId="1" fillId="25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8" fillId="24" borderId="10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" fillId="29" borderId="0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27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" fillId="26" borderId="0" xfId="0" applyFont="1" applyFill="1" applyAlignment="1">
      <alignment/>
    </xf>
    <xf numFmtId="0" fontId="1" fillId="30" borderId="10" xfId="0" applyFont="1" applyFill="1" applyBorder="1" applyAlignment="1">
      <alignment wrapText="1"/>
    </xf>
    <xf numFmtId="0" fontId="1" fillId="25" borderId="0" xfId="0" applyFont="1" applyFill="1" applyBorder="1" applyAlignment="1">
      <alignment/>
    </xf>
    <xf numFmtId="3" fontId="1" fillId="25" borderId="13" xfId="57" applyNumberFormat="1" applyFont="1" applyFill="1" applyBorder="1">
      <alignment/>
      <protection/>
    </xf>
    <xf numFmtId="0" fontId="1" fillId="32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32" borderId="0" xfId="0" applyNumberFormat="1" applyFill="1" applyBorder="1" applyAlignment="1">
      <alignment/>
    </xf>
    <xf numFmtId="180" fontId="0" fillId="26" borderId="0" xfId="0" applyNumberFormat="1" applyFill="1" applyBorder="1" applyAlignment="1">
      <alignment/>
    </xf>
    <xf numFmtId="180" fontId="0" fillId="29" borderId="0" xfId="0" applyNumberFormat="1" applyFill="1" applyBorder="1" applyAlignment="1">
      <alignment/>
    </xf>
    <xf numFmtId="180" fontId="0" fillId="30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180" fontId="0" fillId="27" borderId="0" xfId="0" applyNumberFormat="1" applyFill="1" applyAlignment="1">
      <alignment/>
    </xf>
    <xf numFmtId="180" fontId="0" fillId="28" borderId="0" xfId="0" applyNumberFormat="1" applyFill="1" applyAlignment="1">
      <alignment/>
    </xf>
    <xf numFmtId="180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="130" zoomScaleNormal="130" zoomScalePageLayoutView="0" workbookViewId="0" topLeftCell="A1">
      <selection activeCell="X74" sqref="X74"/>
    </sheetView>
  </sheetViews>
  <sheetFormatPr defaultColWidth="9.140625" defaultRowHeight="12.75"/>
  <cols>
    <col min="2" max="2" width="26.28125" style="0" customWidth="1"/>
    <col min="3" max="5" width="11.421875" style="0" customWidth="1"/>
    <col min="6" max="6" width="12.421875" style="0" customWidth="1"/>
    <col min="7" max="14" width="11.57421875" style="9" customWidth="1"/>
    <col min="15" max="15" width="8.7109375" style="0" customWidth="1"/>
    <col min="16" max="16" width="8.421875" style="0" customWidth="1"/>
    <col min="17" max="17" width="0.13671875" style="0" hidden="1" customWidth="1"/>
    <col min="18" max="18" width="7.00390625" style="0" hidden="1" customWidth="1"/>
    <col min="19" max="19" width="0.13671875" style="0" hidden="1" customWidth="1"/>
    <col min="21" max="21" width="15.8515625" style="0" customWidth="1"/>
  </cols>
  <sheetData>
    <row r="1" spans="2:14" ht="20.25">
      <c r="B1" s="16"/>
      <c r="C1" s="16"/>
      <c r="D1" s="52" t="s">
        <v>131</v>
      </c>
      <c r="E1" s="16"/>
      <c r="F1" s="16"/>
      <c r="G1" s="21"/>
      <c r="H1" s="21"/>
      <c r="I1" s="21"/>
      <c r="J1" s="21"/>
      <c r="K1" s="21"/>
      <c r="L1" s="21"/>
      <c r="M1" s="21"/>
      <c r="N1" s="21"/>
    </row>
    <row r="2" spans="1:22" ht="15">
      <c r="A2" s="16"/>
      <c r="B2" s="16"/>
      <c r="C2" s="16"/>
      <c r="D2" s="41" t="s">
        <v>141</v>
      </c>
      <c r="E2" s="16"/>
      <c r="F2" s="16"/>
      <c r="G2" s="21"/>
      <c r="H2" s="21"/>
      <c r="I2" s="21"/>
      <c r="J2" s="21"/>
      <c r="K2" s="21"/>
      <c r="L2" s="21"/>
      <c r="M2" s="21"/>
      <c r="N2" s="21"/>
      <c r="O2" s="16"/>
      <c r="Q2" s="4"/>
      <c r="R2" s="4"/>
      <c r="S2" s="4"/>
      <c r="T2" s="16"/>
      <c r="U2" s="16"/>
      <c r="V2" s="16"/>
    </row>
    <row r="3" spans="1:22" ht="15">
      <c r="A3" s="16"/>
      <c r="B3" s="16"/>
      <c r="C3" s="16"/>
      <c r="D3" s="41"/>
      <c r="E3" s="16"/>
      <c r="F3" s="16"/>
      <c r="G3" s="21"/>
      <c r="H3" s="21"/>
      <c r="I3" s="21"/>
      <c r="J3" s="21"/>
      <c r="K3" s="21"/>
      <c r="L3" s="21"/>
      <c r="M3" s="21"/>
      <c r="N3" s="21"/>
      <c r="O3" s="16"/>
      <c r="Q3" s="16"/>
      <c r="R3" s="16"/>
      <c r="S3" s="16"/>
      <c r="T3" s="16"/>
      <c r="U3" s="16"/>
      <c r="V3" s="16"/>
    </row>
    <row r="4" spans="3:20" ht="12.75">
      <c r="C4" t="s">
        <v>122</v>
      </c>
      <c r="D4" t="s">
        <v>121</v>
      </c>
      <c r="E4" t="s">
        <v>118</v>
      </c>
      <c r="F4" t="s">
        <v>116</v>
      </c>
      <c r="G4" s="11" t="s">
        <v>117</v>
      </c>
      <c r="H4" s="19" t="s">
        <v>129</v>
      </c>
      <c r="I4" s="19" t="s">
        <v>128</v>
      </c>
      <c r="J4" s="19" t="s">
        <v>130</v>
      </c>
      <c r="K4" s="19" t="s">
        <v>137</v>
      </c>
      <c r="L4" s="19" t="s">
        <v>142</v>
      </c>
      <c r="M4" s="19" t="s">
        <v>143</v>
      </c>
      <c r="N4" s="19" t="s">
        <v>138</v>
      </c>
      <c r="O4" s="12" t="s">
        <v>140</v>
      </c>
      <c r="P4" s="58" t="s">
        <v>144</v>
      </c>
      <c r="T4" t="s">
        <v>147</v>
      </c>
    </row>
    <row r="5" spans="1:17" ht="14.25" customHeight="1">
      <c r="A5" s="4">
        <v>1</v>
      </c>
      <c r="B5" s="54" t="s">
        <v>38</v>
      </c>
      <c r="C5" s="7">
        <v>3090</v>
      </c>
      <c r="D5" s="7">
        <v>3259</v>
      </c>
      <c r="E5" s="42">
        <v>6728</v>
      </c>
      <c r="F5" s="22">
        <v>7076</v>
      </c>
      <c r="G5" s="5">
        <v>7599</v>
      </c>
      <c r="H5" s="24">
        <v>7895</v>
      </c>
      <c r="I5" s="24">
        <v>8031</v>
      </c>
      <c r="J5" s="24">
        <v>8357</v>
      </c>
      <c r="K5" s="24">
        <v>8953</v>
      </c>
      <c r="L5" s="24"/>
      <c r="M5" s="24"/>
      <c r="N5" s="39">
        <f aca="true" t="shared" si="0" ref="N5:N36">K5/E5*100</f>
        <v>133.07074910820452</v>
      </c>
      <c r="O5" s="6">
        <f aca="true" t="shared" si="1" ref="O5:O36">K5/C5*100</f>
        <v>289.7411003236246</v>
      </c>
      <c r="Q5" s="25">
        <v>701185</v>
      </c>
    </row>
    <row r="6" spans="1:20" ht="14.25" customHeight="1">
      <c r="A6" s="4">
        <v>2</v>
      </c>
      <c r="B6" s="37" t="s">
        <v>68</v>
      </c>
      <c r="C6" s="5">
        <v>9406</v>
      </c>
      <c r="D6" s="5">
        <v>9749</v>
      </c>
      <c r="E6" s="42">
        <v>13918</v>
      </c>
      <c r="F6" s="22">
        <v>14800</v>
      </c>
      <c r="G6" s="5">
        <v>16157</v>
      </c>
      <c r="H6" s="24">
        <v>17039</v>
      </c>
      <c r="I6" s="24">
        <v>17936</v>
      </c>
      <c r="J6" s="24">
        <v>19115</v>
      </c>
      <c r="K6" s="24">
        <v>21737</v>
      </c>
      <c r="L6" s="24">
        <f>K6+K8</f>
        <v>33052</v>
      </c>
      <c r="M6" s="24">
        <v>41170</v>
      </c>
      <c r="N6" s="39">
        <f t="shared" si="0"/>
        <v>156.17904871389567</v>
      </c>
      <c r="O6" s="6">
        <f t="shared" si="1"/>
        <v>231.09717201786094</v>
      </c>
      <c r="P6" s="60">
        <f>M6/L6*100</f>
        <v>124.56129734963088</v>
      </c>
      <c r="Q6" s="26">
        <v>98089</v>
      </c>
      <c r="T6" s="63">
        <f>M6/15128*100</f>
        <v>272.14436805922793</v>
      </c>
    </row>
    <row r="7" spans="1:17" ht="15.75">
      <c r="A7" s="4">
        <v>3</v>
      </c>
      <c r="B7" s="37" t="s">
        <v>27</v>
      </c>
      <c r="C7" s="55">
        <v>4600</v>
      </c>
      <c r="D7" s="20">
        <v>4585</v>
      </c>
      <c r="E7" s="42">
        <v>6255</v>
      </c>
      <c r="F7" s="22">
        <v>6473</v>
      </c>
      <c r="G7" s="5">
        <v>6775</v>
      </c>
      <c r="H7" s="24">
        <v>6874</v>
      </c>
      <c r="I7" s="24">
        <v>6909</v>
      </c>
      <c r="J7" s="24">
        <v>7081</v>
      </c>
      <c r="K7" s="24">
        <v>9276</v>
      </c>
      <c r="L7" s="24"/>
      <c r="M7" s="24"/>
      <c r="N7" s="39">
        <f t="shared" si="0"/>
        <v>148.29736211031175</v>
      </c>
      <c r="O7" s="6">
        <f t="shared" si="1"/>
        <v>201.65217391304347</v>
      </c>
      <c r="P7" s="59"/>
      <c r="Q7" s="26">
        <v>79995</v>
      </c>
    </row>
    <row r="8" spans="1:17" ht="15.75">
      <c r="A8" s="4">
        <v>4</v>
      </c>
      <c r="B8" s="5" t="s">
        <v>19</v>
      </c>
      <c r="C8" s="5">
        <v>6722</v>
      </c>
      <c r="D8" s="5">
        <v>6845</v>
      </c>
      <c r="E8" s="42">
        <v>8852</v>
      </c>
      <c r="F8" s="22">
        <v>9155</v>
      </c>
      <c r="G8" s="5">
        <v>9508</v>
      </c>
      <c r="H8" s="24">
        <v>10020</v>
      </c>
      <c r="I8" s="24">
        <v>10318</v>
      </c>
      <c r="J8" s="24">
        <v>10505</v>
      </c>
      <c r="K8" s="24">
        <v>11315</v>
      </c>
      <c r="L8" s="24"/>
      <c r="M8" s="24"/>
      <c r="N8" s="39">
        <f t="shared" si="0"/>
        <v>127.82422051513782</v>
      </c>
      <c r="O8" s="6">
        <f t="shared" si="1"/>
        <v>168.32787860755727</v>
      </c>
      <c r="P8" s="59"/>
      <c r="Q8" s="26">
        <v>62572</v>
      </c>
    </row>
    <row r="9" spans="1:17" ht="15.75">
      <c r="A9" s="4">
        <v>5</v>
      </c>
      <c r="B9" s="5" t="s">
        <v>42</v>
      </c>
      <c r="C9" s="5">
        <v>5960</v>
      </c>
      <c r="D9" s="5">
        <v>6092</v>
      </c>
      <c r="E9" s="42">
        <v>8345</v>
      </c>
      <c r="F9" s="22">
        <v>8660</v>
      </c>
      <c r="G9" s="5">
        <v>8943</v>
      </c>
      <c r="H9" s="24">
        <v>9231</v>
      </c>
      <c r="I9" s="24">
        <v>9415</v>
      </c>
      <c r="J9" s="24">
        <v>9632</v>
      </c>
      <c r="K9" s="24">
        <v>10031</v>
      </c>
      <c r="L9" s="24"/>
      <c r="M9" s="24"/>
      <c r="N9" s="39">
        <f t="shared" si="0"/>
        <v>120.203714799281</v>
      </c>
      <c r="O9" s="6">
        <f t="shared" si="1"/>
        <v>168.30536912751677</v>
      </c>
      <c r="P9" s="59"/>
      <c r="Q9" s="26">
        <v>57385</v>
      </c>
    </row>
    <row r="10" spans="1:20" ht="15.75">
      <c r="A10" s="4">
        <v>6</v>
      </c>
      <c r="B10" s="5" t="s">
        <v>59</v>
      </c>
      <c r="C10" s="5">
        <v>15939</v>
      </c>
      <c r="D10" s="5">
        <v>15750</v>
      </c>
      <c r="E10" s="42">
        <v>20958</v>
      </c>
      <c r="F10" s="22">
        <v>21501</v>
      </c>
      <c r="G10" s="5">
        <v>22118</v>
      </c>
      <c r="H10" s="24">
        <v>22446</v>
      </c>
      <c r="I10" s="24">
        <v>22788</v>
      </c>
      <c r="J10" s="24">
        <v>23181</v>
      </c>
      <c r="K10" s="24">
        <v>23932</v>
      </c>
      <c r="L10" s="24">
        <f>K10+K18</f>
        <v>29743</v>
      </c>
      <c r="M10" s="24">
        <v>32693</v>
      </c>
      <c r="N10" s="39">
        <f t="shared" si="0"/>
        <v>114.1902853325699</v>
      </c>
      <c r="O10" s="6">
        <f t="shared" si="1"/>
        <v>150.14743710395885</v>
      </c>
      <c r="P10" s="60">
        <f>M10/L10*100</f>
        <v>109.9183001042262</v>
      </c>
      <c r="Q10" s="26">
        <v>40679</v>
      </c>
      <c r="T10" s="63">
        <f>M10/21478*100</f>
        <v>152.2162212496508</v>
      </c>
    </row>
    <row r="11" spans="1:20" ht="15.75">
      <c r="A11" s="4">
        <v>7</v>
      </c>
      <c r="B11" s="37" t="s">
        <v>124</v>
      </c>
      <c r="C11" s="5">
        <v>8022</v>
      </c>
      <c r="D11" s="5">
        <v>7831</v>
      </c>
      <c r="E11" s="42">
        <v>9331</v>
      </c>
      <c r="F11" s="22">
        <v>9783</v>
      </c>
      <c r="G11" s="5">
        <v>10122</v>
      </c>
      <c r="H11" s="24">
        <v>10450</v>
      </c>
      <c r="I11" s="24">
        <v>10714</v>
      </c>
      <c r="J11" s="24">
        <v>10970</v>
      </c>
      <c r="K11" s="24">
        <v>11822</v>
      </c>
      <c r="L11" s="24">
        <f>K11+K7</f>
        <v>21098</v>
      </c>
      <c r="M11" s="24">
        <v>24466</v>
      </c>
      <c r="N11" s="39">
        <f t="shared" si="0"/>
        <v>126.69595970421177</v>
      </c>
      <c r="O11" s="6">
        <f t="shared" si="1"/>
        <v>147.36973323360758</v>
      </c>
      <c r="P11" s="60">
        <f>M11/L11*100</f>
        <v>115.96359844535027</v>
      </c>
      <c r="Q11" s="26">
        <v>37292</v>
      </c>
      <c r="T11" s="63">
        <f>M11/12622*100</f>
        <v>193.83615908730786</v>
      </c>
    </row>
    <row r="12" spans="1:17" ht="15.75">
      <c r="A12" s="4">
        <v>8</v>
      </c>
      <c r="B12" s="37" t="s">
        <v>100</v>
      </c>
      <c r="C12" s="5">
        <v>8153</v>
      </c>
      <c r="D12" s="5">
        <v>6996</v>
      </c>
      <c r="E12" s="42">
        <v>9564</v>
      </c>
      <c r="F12" s="22">
        <v>9826</v>
      </c>
      <c r="G12" s="5">
        <v>10156</v>
      </c>
      <c r="H12" s="24">
        <v>10359</v>
      </c>
      <c r="I12" s="24">
        <v>10401</v>
      </c>
      <c r="J12" s="24">
        <v>10571</v>
      </c>
      <c r="K12" s="24">
        <v>11112</v>
      </c>
      <c r="L12" s="24"/>
      <c r="M12" s="24"/>
      <c r="N12" s="39">
        <f t="shared" si="0"/>
        <v>116.18569636135507</v>
      </c>
      <c r="O12" s="6">
        <f t="shared" si="1"/>
        <v>136.29338893658775</v>
      </c>
      <c r="P12" s="59"/>
      <c r="Q12" s="26">
        <v>32773</v>
      </c>
    </row>
    <row r="13" spans="1:20" ht="15.75">
      <c r="A13" s="4">
        <v>9</v>
      </c>
      <c r="B13" s="37" t="s">
        <v>94</v>
      </c>
      <c r="C13" s="5">
        <v>5609</v>
      </c>
      <c r="D13" s="5">
        <v>5745</v>
      </c>
      <c r="E13" s="42">
        <v>6079</v>
      </c>
      <c r="F13" s="22">
        <v>6165</v>
      </c>
      <c r="G13" s="5">
        <v>6157</v>
      </c>
      <c r="H13" s="24">
        <v>6158</v>
      </c>
      <c r="I13" s="24">
        <v>6194</v>
      </c>
      <c r="J13" s="24">
        <v>6232</v>
      </c>
      <c r="K13" s="24">
        <v>6966</v>
      </c>
      <c r="L13" s="24">
        <f>K13+K35</f>
        <v>9297</v>
      </c>
      <c r="M13" s="24">
        <v>10691</v>
      </c>
      <c r="N13" s="39">
        <f t="shared" si="0"/>
        <v>114.59121566047048</v>
      </c>
      <c r="O13" s="6">
        <f t="shared" si="1"/>
        <v>124.19326083080765</v>
      </c>
      <c r="P13" s="60">
        <f>M13/L13*100</f>
        <v>114.99408411315477</v>
      </c>
      <c r="Q13" s="27">
        <v>32630</v>
      </c>
      <c r="T13" s="63">
        <f>M13/8422*100</f>
        <v>126.94134409878887</v>
      </c>
    </row>
    <row r="14" spans="1:20" ht="15.75">
      <c r="A14" s="4">
        <v>10</v>
      </c>
      <c r="B14" s="37" t="s">
        <v>85</v>
      </c>
      <c r="C14" s="5">
        <v>6203</v>
      </c>
      <c r="D14" s="5">
        <v>5773</v>
      </c>
      <c r="E14" s="42">
        <v>6825</v>
      </c>
      <c r="F14" s="22">
        <v>7010</v>
      </c>
      <c r="G14" s="5">
        <v>7103</v>
      </c>
      <c r="H14" s="24">
        <v>6993</v>
      </c>
      <c r="I14" s="24">
        <v>6927</v>
      </c>
      <c r="J14" s="24">
        <v>6915</v>
      </c>
      <c r="K14" s="24">
        <v>7454</v>
      </c>
      <c r="L14" s="24">
        <f>K14+K5+K12+K14+3500</f>
        <v>38473</v>
      </c>
      <c r="M14" s="24">
        <v>38219</v>
      </c>
      <c r="N14" s="39">
        <f t="shared" si="0"/>
        <v>109.21611721611721</v>
      </c>
      <c r="O14" s="6">
        <f t="shared" si="1"/>
        <v>120.16766080928582</v>
      </c>
      <c r="P14" s="59">
        <f>M14/L14*100</f>
        <v>99.3397967405713</v>
      </c>
      <c r="Q14" s="25">
        <v>31903</v>
      </c>
      <c r="T14" s="63">
        <f>M14/21546*100</f>
        <v>177.3832729973081</v>
      </c>
    </row>
    <row r="15" spans="1:20" ht="15.75">
      <c r="A15" s="4">
        <v>11</v>
      </c>
      <c r="B15" s="37" t="s">
        <v>92</v>
      </c>
      <c r="C15" s="5">
        <v>21762</v>
      </c>
      <c r="D15" s="5">
        <v>20553</v>
      </c>
      <c r="E15" s="42">
        <v>22834</v>
      </c>
      <c r="F15" s="22">
        <v>23185</v>
      </c>
      <c r="G15" s="5">
        <v>23312</v>
      </c>
      <c r="H15" s="24">
        <v>23116</v>
      </c>
      <c r="I15" s="24">
        <v>23105</v>
      </c>
      <c r="J15" s="24">
        <v>23340</v>
      </c>
      <c r="K15" s="24">
        <v>23787</v>
      </c>
      <c r="L15" s="24">
        <v>23787</v>
      </c>
      <c r="M15" s="24">
        <v>24892</v>
      </c>
      <c r="N15" s="39">
        <f t="shared" si="0"/>
        <v>104.17360077078041</v>
      </c>
      <c r="O15" s="6">
        <f t="shared" si="1"/>
        <v>109.30521091811414</v>
      </c>
      <c r="P15" s="59">
        <f>M15/L15*100</f>
        <v>104.64539454323791</v>
      </c>
      <c r="Q15" s="26">
        <v>30217</v>
      </c>
      <c r="T15" s="63">
        <f>M15/C15*100</f>
        <v>114.3828692215789</v>
      </c>
    </row>
    <row r="16" spans="1:17" ht="15.75">
      <c r="A16" s="4">
        <v>12</v>
      </c>
      <c r="B16" s="5" t="s">
        <v>75</v>
      </c>
      <c r="C16" s="5">
        <v>9808</v>
      </c>
      <c r="D16" s="5">
        <v>8628</v>
      </c>
      <c r="E16" s="42">
        <v>10229</v>
      </c>
      <c r="F16" s="22">
        <v>10350</v>
      </c>
      <c r="G16" s="5">
        <v>10523</v>
      </c>
      <c r="H16" s="24">
        <v>10482</v>
      </c>
      <c r="I16" s="24">
        <v>10628</v>
      </c>
      <c r="J16" s="24">
        <v>10698</v>
      </c>
      <c r="K16" s="24">
        <v>10631</v>
      </c>
      <c r="L16" s="24"/>
      <c r="M16" s="24"/>
      <c r="N16" s="39">
        <f t="shared" si="0"/>
        <v>103.93000293283801</v>
      </c>
      <c r="O16" s="6">
        <f t="shared" si="1"/>
        <v>108.39110929853182</v>
      </c>
      <c r="P16" s="59"/>
      <c r="Q16" s="26">
        <v>27239</v>
      </c>
    </row>
    <row r="17" spans="1:20" ht="15.75">
      <c r="A17" s="4">
        <v>13</v>
      </c>
      <c r="B17" s="34" t="s">
        <v>96</v>
      </c>
      <c r="C17" s="5">
        <v>17585</v>
      </c>
      <c r="D17" s="5">
        <v>16923</v>
      </c>
      <c r="E17" s="42">
        <v>17548</v>
      </c>
      <c r="F17" s="22">
        <v>17766</v>
      </c>
      <c r="G17" s="5">
        <v>18010</v>
      </c>
      <c r="H17" s="24">
        <v>18197</v>
      </c>
      <c r="I17" s="24">
        <v>18346</v>
      </c>
      <c r="J17" s="24">
        <v>18393</v>
      </c>
      <c r="K17" s="24">
        <v>18518</v>
      </c>
      <c r="L17" s="24">
        <f>K17+4181+K27+K51</f>
        <v>31466</v>
      </c>
      <c r="M17" s="24">
        <v>33144</v>
      </c>
      <c r="N17" s="39">
        <f t="shared" si="0"/>
        <v>105.52769546387053</v>
      </c>
      <c r="O17" s="6">
        <f t="shared" si="1"/>
        <v>105.30565823144727</v>
      </c>
      <c r="P17" s="59">
        <f>M17/L17*100</f>
        <v>105.33274010042587</v>
      </c>
      <c r="Q17" s="26">
        <v>26387</v>
      </c>
      <c r="T17" s="63">
        <f>M17/32297*100</f>
        <v>102.62253460073691</v>
      </c>
    </row>
    <row r="18" spans="1:17" ht="15.75">
      <c r="A18" s="4">
        <v>14</v>
      </c>
      <c r="B18" s="37" t="s">
        <v>20</v>
      </c>
      <c r="C18" s="5">
        <v>5539</v>
      </c>
      <c r="D18" s="5">
        <v>4968</v>
      </c>
      <c r="E18" s="42">
        <v>5507</v>
      </c>
      <c r="F18" s="22">
        <v>5706</v>
      </c>
      <c r="G18" s="5">
        <v>5737</v>
      </c>
      <c r="H18" s="24">
        <v>5621</v>
      </c>
      <c r="I18" s="24">
        <v>5680</v>
      </c>
      <c r="J18" s="24">
        <v>5694</v>
      </c>
      <c r="K18" s="24">
        <v>5811</v>
      </c>
      <c r="L18" s="24"/>
      <c r="M18" s="24"/>
      <c r="N18" s="39">
        <f t="shared" si="0"/>
        <v>105.52024695841655</v>
      </c>
      <c r="O18" s="6">
        <f t="shared" si="1"/>
        <v>104.9106336883914</v>
      </c>
      <c r="P18" s="59"/>
      <c r="Q18" s="26">
        <v>26348</v>
      </c>
    </row>
    <row r="19" spans="1:20" ht="15.75">
      <c r="A19" s="4">
        <v>15</v>
      </c>
      <c r="B19" s="5" t="s">
        <v>74</v>
      </c>
      <c r="C19" s="5">
        <v>20137</v>
      </c>
      <c r="D19" s="5">
        <v>18066</v>
      </c>
      <c r="E19" s="42">
        <v>20095</v>
      </c>
      <c r="F19" s="22">
        <v>20516</v>
      </c>
      <c r="G19" s="5">
        <v>20641</v>
      </c>
      <c r="H19" s="24">
        <v>20325</v>
      </c>
      <c r="I19" s="24">
        <v>20219</v>
      </c>
      <c r="J19" s="24">
        <v>20330</v>
      </c>
      <c r="K19" s="24">
        <v>20187</v>
      </c>
      <c r="L19" s="24">
        <f>K19</f>
        <v>20187</v>
      </c>
      <c r="M19" s="24">
        <v>21663</v>
      </c>
      <c r="N19" s="39">
        <f t="shared" si="0"/>
        <v>100.457825329684</v>
      </c>
      <c r="O19" s="6">
        <f t="shared" si="1"/>
        <v>100.2482991508169</v>
      </c>
      <c r="P19" s="60">
        <f>M19/L19*100</f>
        <v>107.31163620151582</v>
      </c>
      <c r="Q19" s="26">
        <v>26266</v>
      </c>
      <c r="T19" s="63">
        <f>M19/C19*100</f>
        <v>107.57809008293191</v>
      </c>
    </row>
    <row r="20" spans="1:17" ht="15.75">
      <c r="A20" s="4">
        <v>16</v>
      </c>
      <c r="B20" s="5" t="s">
        <v>43</v>
      </c>
      <c r="C20" s="5">
        <v>8189</v>
      </c>
      <c r="D20" s="5">
        <v>7698</v>
      </c>
      <c r="E20" s="42">
        <v>8496</v>
      </c>
      <c r="F20" s="22">
        <v>8518</v>
      </c>
      <c r="G20" s="5">
        <v>8479</v>
      </c>
      <c r="H20" s="24">
        <v>8305</v>
      </c>
      <c r="I20" s="24">
        <v>8240</v>
      </c>
      <c r="J20" s="24">
        <v>8251</v>
      </c>
      <c r="K20" s="24">
        <v>8181</v>
      </c>
      <c r="L20" s="24"/>
      <c r="M20" s="24"/>
      <c r="N20" s="39">
        <f t="shared" si="0"/>
        <v>96.29237288135593</v>
      </c>
      <c r="O20" s="6">
        <f t="shared" si="1"/>
        <v>99.90230797411161</v>
      </c>
      <c r="P20" s="59"/>
      <c r="Q20" s="26">
        <v>26017</v>
      </c>
    </row>
    <row r="21" spans="1:17" ht="15.75">
      <c r="A21" s="4">
        <v>17</v>
      </c>
      <c r="B21" s="5" t="s">
        <v>58</v>
      </c>
      <c r="C21" s="5">
        <v>5976</v>
      </c>
      <c r="D21" s="5">
        <v>6217</v>
      </c>
      <c r="E21" s="42">
        <v>6386</v>
      </c>
      <c r="F21" s="22">
        <v>6367</v>
      </c>
      <c r="G21" s="5">
        <v>6194</v>
      </c>
      <c r="H21" s="24">
        <v>6083</v>
      </c>
      <c r="I21" s="24">
        <v>6009</v>
      </c>
      <c r="J21" s="24">
        <v>5927</v>
      </c>
      <c r="K21" s="24">
        <v>5772</v>
      </c>
      <c r="L21" s="24"/>
      <c r="M21" s="24"/>
      <c r="N21" s="39">
        <f t="shared" si="0"/>
        <v>90.38521766363921</v>
      </c>
      <c r="O21" s="6">
        <f t="shared" si="1"/>
        <v>96.5863453815261</v>
      </c>
      <c r="P21" s="59"/>
      <c r="Q21" s="26">
        <v>25801</v>
      </c>
    </row>
    <row r="22" spans="1:20" ht="15.75">
      <c r="A22" s="4">
        <v>18</v>
      </c>
      <c r="B22" s="33" t="s">
        <v>3</v>
      </c>
      <c r="C22" s="5">
        <v>60600</v>
      </c>
      <c r="D22" s="5">
        <v>58975</v>
      </c>
      <c r="E22" s="42">
        <v>56069</v>
      </c>
      <c r="F22" s="22">
        <v>56130</v>
      </c>
      <c r="G22" s="10">
        <v>56307</v>
      </c>
      <c r="H22" s="24">
        <v>57385</v>
      </c>
      <c r="I22" s="24">
        <v>57671</v>
      </c>
      <c r="J22" s="24">
        <v>57371</v>
      </c>
      <c r="K22" s="24">
        <v>57653</v>
      </c>
      <c r="L22" s="38">
        <f>K22</f>
        <v>57653</v>
      </c>
      <c r="M22" s="38">
        <v>59815</v>
      </c>
      <c r="N22" s="39">
        <f t="shared" si="0"/>
        <v>102.82509051347446</v>
      </c>
      <c r="O22" s="6">
        <f t="shared" si="1"/>
        <v>95.13696369636963</v>
      </c>
      <c r="P22" s="59">
        <f>M22/L22*100</f>
        <v>103.75002168143897</v>
      </c>
      <c r="Q22" s="26">
        <v>25680</v>
      </c>
      <c r="T22" s="65">
        <f>M22/C22*100</f>
        <v>98.7046204620462</v>
      </c>
    </row>
    <row r="23" spans="1:17" ht="15.75">
      <c r="A23" s="4">
        <v>19</v>
      </c>
      <c r="B23" s="5" t="s">
        <v>26</v>
      </c>
      <c r="C23" s="5">
        <v>8337</v>
      </c>
      <c r="D23" s="5">
        <v>8914</v>
      </c>
      <c r="E23" s="42">
        <v>8662</v>
      </c>
      <c r="F23" s="22">
        <v>8567</v>
      </c>
      <c r="G23" s="5">
        <v>8310</v>
      </c>
      <c r="H23" s="24">
        <v>8146</v>
      </c>
      <c r="I23" s="24">
        <v>8083</v>
      </c>
      <c r="J23" s="24">
        <v>7977</v>
      </c>
      <c r="K23" s="24">
        <v>7655</v>
      </c>
      <c r="L23" s="24"/>
      <c r="M23" s="24"/>
      <c r="N23" s="39">
        <f t="shared" si="0"/>
        <v>88.3745093511891</v>
      </c>
      <c r="O23" s="6">
        <f t="shared" si="1"/>
        <v>91.81959937627444</v>
      </c>
      <c r="P23" s="59"/>
      <c r="Q23" s="26">
        <v>24839</v>
      </c>
    </row>
    <row r="24" spans="1:17" ht="15.75">
      <c r="A24" s="4">
        <v>20</v>
      </c>
      <c r="B24" s="37" t="s">
        <v>41</v>
      </c>
      <c r="C24" s="5">
        <v>9887</v>
      </c>
      <c r="D24" s="5">
        <v>8941</v>
      </c>
      <c r="E24" s="42">
        <v>9850</v>
      </c>
      <c r="F24" s="23">
        <v>9850</v>
      </c>
      <c r="G24" s="5">
        <v>9693</v>
      </c>
      <c r="H24" s="24">
        <v>9463</v>
      </c>
      <c r="I24" s="24">
        <v>9406</v>
      </c>
      <c r="J24" s="24">
        <v>9272</v>
      </c>
      <c r="K24" s="24">
        <v>9048</v>
      </c>
      <c r="L24" s="24"/>
      <c r="M24" s="24"/>
      <c r="N24" s="39">
        <f t="shared" si="0"/>
        <v>91.85786802030456</v>
      </c>
      <c r="O24" s="6">
        <f t="shared" si="1"/>
        <v>91.51410943663396</v>
      </c>
      <c r="P24" s="59"/>
      <c r="Q24" s="26">
        <v>23721</v>
      </c>
    </row>
    <row r="25" spans="1:17" ht="15.75">
      <c r="A25" s="4">
        <v>21</v>
      </c>
      <c r="B25" s="31" t="s">
        <v>36</v>
      </c>
      <c r="C25" s="5">
        <v>8119</v>
      </c>
      <c r="D25" s="5">
        <v>7619</v>
      </c>
      <c r="E25" s="42">
        <v>8057</v>
      </c>
      <c r="F25" s="22">
        <v>8070</v>
      </c>
      <c r="G25" s="5">
        <v>7918</v>
      </c>
      <c r="H25" s="24">
        <v>7782</v>
      </c>
      <c r="I25" s="24">
        <v>7642</v>
      </c>
      <c r="J25" s="24">
        <v>7642</v>
      </c>
      <c r="K25" s="24">
        <v>7399</v>
      </c>
      <c r="L25" s="24"/>
      <c r="M25" s="24"/>
      <c r="N25" s="39">
        <f t="shared" si="0"/>
        <v>91.83318853171156</v>
      </c>
      <c r="O25" s="6">
        <f t="shared" si="1"/>
        <v>91.1319127971425</v>
      </c>
      <c r="P25" s="59"/>
      <c r="Q25" s="26">
        <v>23116</v>
      </c>
    </row>
    <row r="26" spans="1:17" ht="15.75">
      <c r="A26" s="4">
        <v>22</v>
      </c>
      <c r="B26" s="5" t="s">
        <v>60</v>
      </c>
      <c r="C26" s="5">
        <v>11782</v>
      </c>
      <c r="D26" s="5">
        <v>10836</v>
      </c>
      <c r="E26" s="42">
        <v>11474</v>
      </c>
      <c r="F26" s="22">
        <v>11403</v>
      </c>
      <c r="G26" s="5">
        <v>11174</v>
      </c>
      <c r="H26" s="24">
        <v>10977</v>
      </c>
      <c r="I26" s="24">
        <v>10773</v>
      </c>
      <c r="J26" s="24">
        <v>10689</v>
      </c>
      <c r="K26" s="24">
        <v>10385</v>
      </c>
      <c r="L26" s="24"/>
      <c r="M26" s="24"/>
      <c r="N26" s="39">
        <f t="shared" si="0"/>
        <v>90.50897681715182</v>
      </c>
      <c r="O26" s="6">
        <f t="shared" si="1"/>
        <v>88.14292989305721</v>
      </c>
      <c r="P26" s="59"/>
      <c r="Q26" s="26">
        <v>22980</v>
      </c>
    </row>
    <row r="27" spans="1:17" ht="15.75">
      <c r="A27" s="4">
        <v>23</v>
      </c>
      <c r="B27" s="5" t="s">
        <v>55</v>
      </c>
      <c r="C27" s="5">
        <v>5888</v>
      </c>
      <c r="D27" s="5">
        <v>5936</v>
      </c>
      <c r="E27" s="42">
        <v>5797</v>
      </c>
      <c r="F27" s="22">
        <v>5776</v>
      </c>
      <c r="G27" s="5">
        <v>5676</v>
      </c>
      <c r="H27" s="24">
        <v>5527</v>
      </c>
      <c r="I27" s="24">
        <v>5485</v>
      </c>
      <c r="J27" s="24">
        <v>5445</v>
      </c>
      <c r="K27" s="24">
        <v>5183</v>
      </c>
      <c r="L27" s="24"/>
      <c r="M27" s="24"/>
      <c r="N27" s="39">
        <f t="shared" si="0"/>
        <v>89.4083146455063</v>
      </c>
      <c r="O27" s="6">
        <f t="shared" si="1"/>
        <v>88.02649456521739</v>
      </c>
      <c r="P27" s="59"/>
      <c r="Q27" s="26">
        <v>22446</v>
      </c>
    </row>
    <row r="28" spans="1:21" ht="15.75">
      <c r="A28" s="4">
        <v>24</v>
      </c>
      <c r="B28" s="33" t="s">
        <v>7</v>
      </c>
      <c r="C28" s="5">
        <v>29497</v>
      </c>
      <c r="D28" s="5">
        <v>28732</v>
      </c>
      <c r="E28" s="42">
        <v>27453</v>
      </c>
      <c r="F28" s="22">
        <v>27323</v>
      </c>
      <c r="G28" s="10">
        <v>26674</v>
      </c>
      <c r="H28" s="24">
        <v>25680</v>
      </c>
      <c r="I28" s="24">
        <v>25344</v>
      </c>
      <c r="J28" s="24">
        <v>25093</v>
      </c>
      <c r="K28" s="24">
        <v>24828</v>
      </c>
      <c r="L28" s="24">
        <f>K28+K23+K32+K40+K79+K80+K97+K122</f>
        <v>55519</v>
      </c>
      <c r="M28" s="24">
        <v>53486</v>
      </c>
      <c r="N28" s="39">
        <f t="shared" si="0"/>
        <v>90.43820347503005</v>
      </c>
      <c r="O28" s="6">
        <f t="shared" si="1"/>
        <v>84.17127165474454</v>
      </c>
      <c r="P28" s="59">
        <f>M28/L28*100</f>
        <v>96.33819052936833</v>
      </c>
      <c r="Q28" s="26">
        <v>20325</v>
      </c>
      <c r="U28" t="s">
        <v>148</v>
      </c>
    </row>
    <row r="29" spans="1:17" ht="15.75">
      <c r="A29" s="4">
        <v>25</v>
      </c>
      <c r="B29" s="5" t="s">
        <v>76</v>
      </c>
      <c r="C29" s="5">
        <v>4681</v>
      </c>
      <c r="D29" s="5">
        <v>4932</v>
      </c>
      <c r="E29" s="42">
        <v>4511</v>
      </c>
      <c r="F29" s="22">
        <v>4446</v>
      </c>
      <c r="G29" s="5">
        <v>4345</v>
      </c>
      <c r="H29" s="24">
        <v>4266</v>
      </c>
      <c r="I29" s="24">
        <v>4213</v>
      </c>
      <c r="J29" s="24">
        <v>4138</v>
      </c>
      <c r="K29" s="24">
        <v>3940</v>
      </c>
      <c r="L29" s="24"/>
      <c r="M29" s="24"/>
      <c r="N29" s="39">
        <f t="shared" si="0"/>
        <v>87.3420527599202</v>
      </c>
      <c r="O29" s="6">
        <f t="shared" si="1"/>
        <v>84.17004913480025</v>
      </c>
      <c r="P29" s="59"/>
      <c r="Q29" s="26">
        <v>18964</v>
      </c>
    </row>
    <row r="30" spans="1:17" ht="15.75">
      <c r="A30" s="4">
        <v>26</v>
      </c>
      <c r="B30" s="34" t="s">
        <v>73</v>
      </c>
      <c r="C30" s="5">
        <v>42336</v>
      </c>
      <c r="D30" s="5">
        <v>40444</v>
      </c>
      <c r="E30" s="42">
        <v>39105</v>
      </c>
      <c r="F30" s="22">
        <v>38944</v>
      </c>
      <c r="G30" s="5">
        <v>38354</v>
      </c>
      <c r="H30" s="24">
        <v>37292</v>
      </c>
      <c r="I30" s="24">
        <v>36888</v>
      </c>
      <c r="J30" s="24">
        <v>36344</v>
      </c>
      <c r="K30" s="24">
        <v>35355</v>
      </c>
      <c r="L30" s="24">
        <f>K30+K9+K21+K26</f>
        <v>61543</v>
      </c>
      <c r="M30" s="24">
        <v>61177</v>
      </c>
      <c r="N30" s="39">
        <f t="shared" si="0"/>
        <v>90.41043344840813</v>
      </c>
      <c r="O30" s="6">
        <f t="shared" si="1"/>
        <v>83.51048752834467</v>
      </c>
      <c r="P30" s="59">
        <f>M30/L30*100</f>
        <v>99.40529385957785</v>
      </c>
      <c r="Q30" s="26">
        <v>18541</v>
      </c>
    </row>
    <row r="31" spans="1:21" ht="15.75">
      <c r="A31" s="4">
        <v>27</v>
      </c>
      <c r="B31" s="7" t="s">
        <v>39</v>
      </c>
      <c r="C31" s="7">
        <v>10966</v>
      </c>
      <c r="D31" s="7">
        <v>10914</v>
      </c>
      <c r="E31" s="42">
        <v>10151</v>
      </c>
      <c r="F31" s="22">
        <v>10240</v>
      </c>
      <c r="G31" s="5">
        <v>10076</v>
      </c>
      <c r="H31" s="24">
        <v>9874</v>
      </c>
      <c r="I31" s="24">
        <v>9716</v>
      </c>
      <c r="J31" s="24">
        <v>9528</v>
      </c>
      <c r="K31" s="24">
        <v>9146</v>
      </c>
      <c r="L31" s="24">
        <f>K31+K45+K70+K85+K107+K108+K117+K123</f>
        <v>36708</v>
      </c>
      <c r="M31" s="24">
        <v>34382</v>
      </c>
      <c r="N31" s="39">
        <f t="shared" si="0"/>
        <v>90.09949758644468</v>
      </c>
      <c r="O31" s="6">
        <f t="shared" si="1"/>
        <v>83.40324639795732</v>
      </c>
      <c r="P31" s="59">
        <f>M31/L31*100</f>
        <v>93.66350659256838</v>
      </c>
      <c r="Q31" s="26">
        <v>18366</v>
      </c>
      <c r="U31" t="s">
        <v>146</v>
      </c>
    </row>
    <row r="32" spans="1:17" ht="15.75">
      <c r="A32" s="4">
        <v>28</v>
      </c>
      <c r="B32" s="5" t="s">
        <v>52</v>
      </c>
      <c r="C32" s="5">
        <v>7533</v>
      </c>
      <c r="D32" s="5">
        <v>7169</v>
      </c>
      <c r="E32" s="42">
        <v>7037</v>
      </c>
      <c r="F32" s="22">
        <v>7017</v>
      </c>
      <c r="G32" s="5">
        <v>6936</v>
      </c>
      <c r="H32" s="24">
        <v>6759</v>
      </c>
      <c r="I32" s="24">
        <v>6647</v>
      </c>
      <c r="J32" s="24">
        <v>6587</v>
      </c>
      <c r="K32" s="24">
        <v>6269</v>
      </c>
      <c r="L32" s="24"/>
      <c r="M32" s="24"/>
      <c r="N32" s="39">
        <f t="shared" si="0"/>
        <v>89.08625834872815</v>
      </c>
      <c r="O32" s="6">
        <f t="shared" si="1"/>
        <v>83.22049648214522</v>
      </c>
      <c r="P32" s="59"/>
      <c r="Q32" s="26">
        <v>18197</v>
      </c>
    </row>
    <row r="33" spans="1:17" ht="15.75">
      <c r="A33" s="4">
        <v>29</v>
      </c>
      <c r="B33" s="37" t="s">
        <v>97</v>
      </c>
      <c r="C33" s="5">
        <v>4293</v>
      </c>
      <c r="D33" s="5">
        <v>4075</v>
      </c>
      <c r="E33" s="42">
        <v>4120</v>
      </c>
      <c r="F33" s="22">
        <v>4087</v>
      </c>
      <c r="G33" s="5">
        <v>3991</v>
      </c>
      <c r="H33" s="24">
        <v>3844</v>
      </c>
      <c r="I33" s="24">
        <v>3815</v>
      </c>
      <c r="J33" s="24">
        <v>3753</v>
      </c>
      <c r="K33" s="24">
        <v>3571</v>
      </c>
      <c r="L33" s="24"/>
      <c r="M33" s="24"/>
      <c r="N33" s="39">
        <f t="shared" si="0"/>
        <v>86.6747572815534</v>
      </c>
      <c r="O33" s="6">
        <f t="shared" si="1"/>
        <v>83.1819240624272</v>
      </c>
      <c r="P33" s="59"/>
      <c r="Q33" s="26">
        <v>18020</v>
      </c>
    </row>
    <row r="34" spans="1:17" ht="15.75">
      <c r="A34" s="4">
        <v>30</v>
      </c>
      <c r="B34" s="34" t="s">
        <v>57</v>
      </c>
      <c r="C34" s="5">
        <v>28879</v>
      </c>
      <c r="D34" s="5">
        <v>29122</v>
      </c>
      <c r="E34" s="42">
        <v>27451</v>
      </c>
      <c r="F34" s="22">
        <v>27272</v>
      </c>
      <c r="G34" s="5">
        <v>26826</v>
      </c>
      <c r="H34" s="24">
        <v>26017</v>
      </c>
      <c r="I34" s="24">
        <v>25615</v>
      </c>
      <c r="J34" s="24">
        <v>25254</v>
      </c>
      <c r="K34" s="24">
        <v>24019</v>
      </c>
      <c r="L34" s="24">
        <f>K34+K120+K106</f>
        <v>30509</v>
      </c>
      <c r="M34" s="24">
        <v>28471</v>
      </c>
      <c r="N34" s="39">
        <f t="shared" si="0"/>
        <v>87.49772321591199</v>
      </c>
      <c r="O34" s="6">
        <f t="shared" si="1"/>
        <v>83.17116243637244</v>
      </c>
      <c r="P34" s="59">
        <f>M34/L34*100</f>
        <v>93.3200039332656</v>
      </c>
      <c r="Q34" s="26">
        <v>17039</v>
      </c>
    </row>
    <row r="35" spans="1:17" ht="15.75">
      <c r="A35" s="4">
        <v>31</v>
      </c>
      <c r="B35" s="37" t="s">
        <v>95</v>
      </c>
      <c r="C35" s="5">
        <v>2813</v>
      </c>
      <c r="D35" s="5">
        <v>2342</v>
      </c>
      <c r="E35" s="42">
        <v>2459</v>
      </c>
      <c r="F35" s="22">
        <v>2473</v>
      </c>
      <c r="G35" s="5">
        <v>2462</v>
      </c>
      <c r="H35" s="24">
        <v>2426</v>
      </c>
      <c r="I35" s="24">
        <v>2418</v>
      </c>
      <c r="J35" s="24">
        <v>2421</v>
      </c>
      <c r="K35" s="24">
        <v>2331</v>
      </c>
      <c r="L35" s="24"/>
      <c r="M35" s="24"/>
      <c r="N35" s="39">
        <f t="shared" si="0"/>
        <v>94.7946319642131</v>
      </c>
      <c r="O35" s="6">
        <f t="shared" si="1"/>
        <v>82.86526839672948</v>
      </c>
      <c r="P35" s="59"/>
      <c r="Q35" s="26">
        <v>14606</v>
      </c>
    </row>
    <row r="36" spans="1:17" ht="15.75">
      <c r="A36" s="4">
        <v>32</v>
      </c>
      <c r="B36" s="34" t="s">
        <v>104</v>
      </c>
      <c r="C36" s="5">
        <v>36687</v>
      </c>
      <c r="D36" s="5">
        <v>33605</v>
      </c>
      <c r="E36" s="42">
        <v>33619</v>
      </c>
      <c r="F36" s="22">
        <v>33492</v>
      </c>
      <c r="G36" s="5">
        <v>32907</v>
      </c>
      <c r="H36" s="24">
        <v>31903</v>
      </c>
      <c r="I36" s="24">
        <v>31666</v>
      </c>
      <c r="J36" s="24">
        <v>31290</v>
      </c>
      <c r="K36" s="24">
        <v>30274</v>
      </c>
      <c r="L36" s="24">
        <f>K36+K60+K58+K25</f>
        <v>48465</v>
      </c>
      <c r="M36" s="24">
        <v>46582</v>
      </c>
      <c r="N36" s="39">
        <f t="shared" si="0"/>
        <v>90.05026919301585</v>
      </c>
      <c r="O36" s="6">
        <f t="shared" si="1"/>
        <v>82.51969362444463</v>
      </c>
      <c r="P36" s="59">
        <f>M36/L36*100</f>
        <v>96.11472196430414</v>
      </c>
      <c r="Q36" s="26">
        <v>14486</v>
      </c>
    </row>
    <row r="37" spans="1:17" ht="15.75">
      <c r="A37" s="4">
        <v>33</v>
      </c>
      <c r="B37" s="37" t="s">
        <v>119</v>
      </c>
      <c r="C37" s="5">
        <v>4602</v>
      </c>
      <c r="D37" s="44">
        <v>4732</v>
      </c>
      <c r="E37" s="42">
        <v>4435</v>
      </c>
      <c r="F37" s="22">
        <v>4405</v>
      </c>
      <c r="G37" s="5">
        <v>4408</v>
      </c>
      <c r="H37" s="24">
        <v>4236</v>
      </c>
      <c r="I37" s="24">
        <v>4186</v>
      </c>
      <c r="J37" s="24">
        <v>4115</v>
      </c>
      <c r="K37" s="24">
        <v>3785</v>
      </c>
      <c r="L37" s="24"/>
      <c r="M37" s="24"/>
      <c r="N37" s="39">
        <f aca="true" t="shared" si="2" ref="N37:N68">K37/E37*100</f>
        <v>85.34385569334837</v>
      </c>
      <c r="O37" s="6">
        <f aca="true" t="shared" si="3" ref="O37:O68">K37/C37*100</f>
        <v>82.24684919600173</v>
      </c>
      <c r="P37" s="59"/>
      <c r="Q37" s="26">
        <v>13663</v>
      </c>
    </row>
    <row r="38" spans="1:20" ht="15.75">
      <c r="A38" s="4">
        <v>34</v>
      </c>
      <c r="B38" s="33" t="s">
        <v>2</v>
      </c>
      <c r="C38" s="5">
        <v>74105</v>
      </c>
      <c r="D38" s="5">
        <v>71004</v>
      </c>
      <c r="E38" s="42">
        <v>65630</v>
      </c>
      <c r="F38" s="22">
        <v>65106</v>
      </c>
      <c r="G38" s="10">
        <v>63534</v>
      </c>
      <c r="H38" s="24">
        <v>62572</v>
      </c>
      <c r="I38" s="24">
        <v>61961</v>
      </c>
      <c r="J38" s="24">
        <v>61623</v>
      </c>
      <c r="K38" s="24">
        <v>60941</v>
      </c>
      <c r="L38" s="38">
        <f>K38</f>
        <v>60941</v>
      </c>
      <c r="M38" s="38">
        <v>59470</v>
      </c>
      <c r="N38" s="39">
        <f t="shared" si="2"/>
        <v>92.85540149321957</v>
      </c>
      <c r="O38" s="6">
        <f t="shared" si="3"/>
        <v>82.23601646312665</v>
      </c>
      <c r="P38" s="59">
        <f>M38/L38*100</f>
        <v>97.5861899213994</v>
      </c>
      <c r="Q38" s="26">
        <v>13251</v>
      </c>
      <c r="T38" s="65">
        <f>M38/C38*100</f>
        <v>80.25099520950003</v>
      </c>
    </row>
    <row r="39" spans="1:17" ht="15.75">
      <c r="A39" s="4">
        <v>35</v>
      </c>
      <c r="B39" s="34" t="s">
        <v>49</v>
      </c>
      <c r="C39" s="5">
        <v>29135</v>
      </c>
      <c r="D39" s="5">
        <v>26723</v>
      </c>
      <c r="E39" s="42">
        <v>27273</v>
      </c>
      <c r="F39" s="22">
        <v>27165</v>
      </c>
      <c r="G39" s="5">
        <v>26789</v>
      </c>
      <c r="H39" s="24">
        <v>25801</v>
      </c>
      <c r="I39" s="24">
        <v>25213</v>
      </c>
      <c r="J39" s="24">
        <v>24775</v>
      </c>
      <c r="K39" s="24">
        <v>23821</v>
      </c>
      <c r="L39" s="24">
        <f>K39+K16</f>
        <v>34452</v>
      </c>
      <c r="M39" s="24">
        <v>33666</v>
      </c>
      <c r="N39" s="39">
        <f t="shared" si="2"/>
        <v>87.34279323873429</v>
      </c>
      <c r="O39" s="6">
        <f t="shared" si="3"/>
        <v>81.76076883473485</v>
      </c>
      <c r="P39" s="59">
        <f>M39/L39*100</f>
        <v>97.71856495994426</v>
      </c>
      <c r="Q39" s="26">
        <v>12890</v>
      </c>
    </row>
    <row r="40" spans="1:17" ht="15.75">
      <c r="A40" s="4">
        <v>36</v>
      </c>
      <c r="B40" s="5" t="s">
        <v>24</v>
      </c>
      <c r="C40" s="5">
        <v>3876</v>
      </c>
      <c r="D40" s="5">
        <v>3708</v>
      </c>
      <c r="E40" s="42">
        <v>3568</v>
      </c>
      <c r="F40" s="22">
        <v>3564</v>
      </c>
      <c r="G40" s="5">
        <v>3519</v>
      </c>
      <c r="H40" s="24">
        <v>3435</v>
      </c>
      <c r="I40" s="24">
        <v>3373</v>
      </c>
      <c r="J40" s="24">
        <v>3336</v>
      </c>
      <c r="K40" s="24">
        <v>3147</v>
      </c>
      <c r="L40" s="24"/>
      <c r="M40" s="24"/>
      <c r="N40" s="39">
        <f t="shared" si="2"/>
        <v>88.20067264573991</v>
      </c>
      <c r="O40" s="6">
        <f t="shared" si="3"/>
        <v>81.19195046439629</v>
      </c>
      <c r="P40" s="59"/>
      <c r="Q40" s="26">
        <v>10977</v>
      </c>
    </row>
    <row r="41" spans="1:17" ht="15.75">
      <c r="A41" s="4">
        <v>37</v>
      </c>
      <c r="B41" s="34" t="s">
        <v>102</v>
      </c>
      <c r="C41" s="5">
        <v>37683</v>
      </c>
      <c r="D41" s="5">
        <v>37446</v>
      </c>
      <c r="E41" s="42">
        <v>34876</v>
      </c>
      <c r="F41" s="22">
        <v>34620</v>
      </c>
      <c r="G41" s="5">
        <v>33808</v>
      </c>
      <c r="H41" s="24">
        <v>32773</v>
      </c>
      <c r="I41" s="24">
        <v>32366</v>
      </c>
      <c r="J41" s="24">
        <v>31954</v>
      </c>
      <c r="K41" s="24">
        <v>30530</v>
      </c>
      <c r="L41" s="24">
        <f>K41+K37+K53+K62</f>
        <v>39931</v>
      </c>
      <c r="M41" s="24">
        <v>36590</v>
      </c>
      <c r="N41" s="39">
        <f t="shared" si="2"/>
        <v>87.53870856749627</v>
      </c>
      <c r="O41" s="6">
        <f t="shared" si="3"/>
        <v>81.0179656609081</v>
      </c>
      <c r="P41" s="59">
        <f>M41/L41*100</f>
        <v>91.63306704064512</v>
      </c>
      <c r="Q41" s="26">
        <v>10930</v>
      </c>
    </row>
    <row r="42" spans="1:17" ht="15.75">
      <c r="A42" s="4">
        <v>38</v>
      </c>
      <c r="B42" s="5" t="s">
        <v>110</v>
      </c>
      <c r="C42" s="5">
        <v>10552</v>
      </c>
      <c r="D42" s="5">
        <v>10409</v>
      </c>
      <c r="E42" s="42">
        <v>9909</v>
      </c>
      <c r="F42" s="22">
        <v>9796</v>
      </c>
      <c r="G42" s="5">
        <v>9484</v>
      </c>
      <c r="H42" s="24">
        <v>9190</v>
      </c>
      <c r="I42" s="24">
        <v>9077</v>
      </c>
      <c r="J42" s="24">
        <v>8966</v>
      </c>
      <c r="K42" s="24">
        <v>8501</v>
      </c>
      <c r="L42" s="24"/>
      <c r="M42" s="24"/>
      <c r="N42" s="39">
        <f t="shared" si="2"/>
        <v>85.79069532748007</v>
      </c>
      <c r="O42" s="6">
        <f t="shared" si="3"/>
        <v>80.56292645943897</v>
      </c>
      <c r="P42" s="59"/>
      <c r="Q42" s="26">
        <v>10482</v>
      </c>
    </row>
    <row r="43" spans="1:17" ht="15.75">
      <c r="A43" s="4">
        <v>39</v>
      </c>
      <c r="B43" s="5" t="s">
        <v>53</v>
      </c>
      <c r="C43" s="5">
        <v>6718</v>
      </c>
      <c r="D43" s="5">
        <v>6718</v>
      </c>
      <c r="E43" s="42">
        <v>6088</v>
      </c>
      <c r="F43" s="22">
        <v>6064</v>
      </c>
      <c r="G43" s="5">
        <v>5961</v>
      </c>
      <c r="H43" s="24">
        <v>5814</v>
      </c>
      <c r="I43" s="24">
        <v>5753</v>
      </c>
      <c r="J43" s="24">
        <v>5648</v>
      </c>
      <c r="K43" s="24">
        <v>5405</v>
      </c>
      <c r="L43" s="24"/>
      <c r="M43" s="24"/>
      <c r="N43" s="39">
        <f t="shared" si="2"/>
        <v>88.78120893561103</v>
      </c>
      <c r="O43" s="6">
        <f t="shared" si="3"/>
        <v>80.45549270616254</v>
      </c>
      <c r="P43" s="59"/>
      <c r="Q43" s="26">
        <v>10450</v>
      </c>
    </row>
    <row r="44" spans="1:17" ht="15.75">
      <c r="A44" s="4">
        <v>40</v>
      </c>
      <c r="B44" s="34" t="s">
        <v>99</v>
      </c>
      <c r="C44" s="5">
        <v>15874</v>
      </c>
      <c r="D44" s="5">
        <v>15585</v>
      </c>
      <c r="E44" s="42">
        <v>14372</v>
      </c>
      <c r="F44" s="22">
        <v>14313</v>
      </c>
      <c r="G44" s="5">
        <v>14049</v>
      </c>
      <c r="H44" s="24">
        <v>13663</v>
      </c>
      <c r="I44" s="24">
        <v>13511</v>
      </c>
      <c r="J44" s="24">
        <v>13275</v>
      </c>
      <c r="K44" s="24">
        <v>12770</v>
      </c>
      <c r="L44" s="24">
        <f>K44+K86+K105</f>
        <v>19584</v>
      </c>
      <c r="M44" s="24">
        <v>18621</v>
      </c>
      <c r="N44" s="39">
        <f t="shared" si="2"/>
        <v>88.85332591149458</v>
      </c>
      <c r="O44" s="6">
        <f t="shared" si="3"/>
        <v>80.44601234723447</v>
      </c>
      <c r="P44" s="59">
        <f>M44/L44*100</f>
        <v>95.08272058823529</v>
      </c>
      <c r="Q44" s="26">
        <v>10359</v>
      </c>
    </row>
    <row r="45" spans="1:17" ht="15.75">
      <c r="A45" s="4">
        <v>41</v>
      </c>
      <c r="B45" s="5" t="s">
        <v>72</v>
      </c>
      <c r="C45" s="5">
        <v>4181</v>
      </c>
      <c r="D45" s="5">
        <v>3981</v>
      </c>
      <c r="E45" s="42">
        <v>3895</v>
      </c>
      <c r="F45" s="22">
        <v>3878</v>
      </c>
      <c r="G45" s="5">
        <v>3797</v>
      </c>
      <c r="H45" s="24">
        <v>3697</v>
      </c>
      <c r="I45" s="24">
        <v>3607</v>
      </c>
      <c r="J45" s="24">
        <v>3521</v>
      </c>
      <c r="K45" s="24">
        <v>3358</v>
      </c>
      <c r="L45" s="24"/>
      <c r="M45" s="24"/>
      <c r="N45" s="39">
        <f t="shared" si="2"/>
        <v>86.21309370988448</v>
      </c>
      <c r="O45" s="6">
        <f t="shared" si="3"/>
        <v>80.31571394403252</v>
      </c>
      <c r="P45" s="59"/>
      <c r="Q45" s="26">
        <v>10020</v>
      </c>
    </row>
    <row r="46" spans="1:17" ht="15.75">
      <c r="A46" s="4">
        <v>42</v>
      </c>
      <c r="B46" s="5" t="s">
        <v>45</v>
      </c>
      <c r="C46" s="5">
        <v>7073</v>
      </c>
      <c r="D46" s="5">
        <v>6511</v>
      </c>
      <c r="E46" s="42">
        <v>6540</v>
      </c>
      <c r="F46" s="22">
        <v>6494</v>
      </c>
      <c r="G46" s="5">
        <v>6355</v>
      </c>
      <c r="H46" s="24">
        <v>6240</v>
      </c>
      <c r="I46" s="24">
        <v>6130</v>
      </c>
      <c r="J46" s="24">
        <v>6037</v>
      </c>
      <c r="K46" s="24">
        <v>5671</v>
      </c>
      <c r="L46" s="24"/>
      <c r="M46" s="24"/>
      <c r="N46" s="39">
        <f t="shared" si="2"/>
        <v>86.7125382262997</v>
      </c>
      <c r="O46" s="6">
        <f t="shared" si="3"/>
        <v>80.17814223101936</v>
      </c>
      <c r="P46" s="59"/>
      <c r="Q46" s="26">
        <v>9874</v>
      </c>
    </row>
    <row r="47" spans="1:17" ht="15.75">
      <c r="A47" s="4">
        <v>43</v>
      </c>
      <c r="B47" s="34" t="s">
        <v>93</v>
      </c>
      <c r="C47" s="5">
        <v>30730</v>
      </c>
      <c r="D47" s="5">
        <v>31197</v>
      </c>
      <c r="E47" s="42">
        <v>28947</v>
      </c>
      <c r="F47" s="22">
        <v>28822</v>
      </c>
      <c r="G47" s="5">
        <v>28156</v>
      </c>
      <c r="H47" s="24">
        <v>27239</v>
      </c>
      <c r="I47" s="24">
        <v>26757</v>
      </c>
      <c r="J47" s="24">
        <v>26296</v>
      </c>
      <c r="K47" s="24">
        <v>24516</v>
      </c>
      <c r="L47" s="24">
        <f>K47+K71</f>
        <v>30761</v>
      </c>
      <c r="M47" s="24">
        <v>28670</v>
      </c>
      <c r="N47" s="39">
        <f t="shared" si="2"/>
        <v>84.6927142709089</v>
      </c>
      <c r="O47" s="6">
        <f t="shared" si="3"/>
        <v>79.77871786527822</v>
      </c>
      <c r="P47" s="59">
        <f>M47/L47*100</f>
        <v>93.2024316504665</v>
      </c>
      <c r="Q47" s="26">
        <v>9867</v>
      </c>
    </row>
    <row r="48" spans="1:17" ht="15.75">
      <c r="A48" s="4">
        <v>44</v>
      </c>
      <c r="B48" s="35" t="s">
        <v>62</v>
      </c>
      <c r="C48" s="7">
        <v>21793</v>
      </c>
      <c r="D48" s="7">
        <v>21256</v>
      </c>
      <c r="E48" s="42">
        <v>19737</v>
      </c>
      <c r="F48" s="22">
        <v>19631</v>
      </c>
      <c r="G48" s="5">
        <v>19211</v>
      </c>
      <c r="H48" s="24">
        <v>18541</v>
      </c>
      <c r="I48" s="24">
        <v>18315</v>
      </c>
      <c r="J48" s="24">
        <v>18094</v>
      </c>
      <c r="K48" s="24">
        <v>17370</v>
      </c>
      <c r="L48" s="24">
        <f>K48+K55+K90</f>
        <v>30326</v>
      </c>
      <c r="M48" s="24">
        <v>29176</v>
      </c>
      <c r="N48" s="39">
        <f t="shared" si="2"/>
        <v>88.00729594163246</v>
      </c>
      <c r="O48" s="6">
        <f t="shared" si="3"/>
        <v>79.7044922681595</v>
      </c>
      <c r="P48" s="59">
        <f>M48/L48*100</f>
        <v>96.20787443118117</v>
      </c>
      <c r="Q48" s="26">
        <v>9839</v>
      </c>
    </row>
    <row r="49" spans="1:17" ht="15.75">
      <c r="A49" s="4">
        <v>45</v>
      </c>
      <c r="B49" s="5" t="s">
        <v>16</v>
      </c>
      <c r="C49" s="5">
        <v>6931</v>
      </c>
      <c r="D49" s="5">
        <v>6824</v>
      </c>
      <c r="E49" s="42">
        <v>6370</v>
      </c>
      <c r="F49" s="22">
        <v>6392</v>
      </c>
      <c r="G49" s="5">
        <v>6321</v>
      </c>
      <c r="H49" s="24">
        <v>6086</v>
      </c>
      <c r="I49" s="24">
        <v>6020</v>
      </c>
      <c r="J49" s="24">
        <v>5944</v>
      </c>
      <c r="K49" s="24">
        <v>5486</v>
      </c>
      <c r="L49" s="24"/>
      <c r="M49" s="24"/>
      <c r="N49" s="39">
        <f t="shared" si="2"/>
        <v>86.12244897959184</v>
      </c>
      <c r="O49" s="6">
        <f t="shared" si="3"/>
        <v>79.15163757033618</v>
      </c>
      <c r="P49" s="59"/>
      <c r="Q49" s="26">
        <v>9463</v>
      </c>
    </row>
    <row r="50" spans="1:17" ht="15.75">
      <c r="A50" s="4">
        <v>46</v>
      </c>
      <c r="B50" s="34" t="s">
        <v>28</v>
      </c>
      <c r="C50" s="5">
        <v>23630</v>
      </c>
      <c r="D50" s="5">
        <v>21091</v>
      </c>
      <c r="E50" s="42">
        <v>19981</v>
      </c>
      <c r="F50" s="22">
        <v>19861</v>
      </c>
      <c r="G50" s="5">
        <v>19275</v>
      </c>
      <c r="H50" s="24">
        <v>18964</v>
      </c>
      <c r="I50" s="29">
        <v>18947</v>
      </c>
      <c r="J50" s="24">
        <v>18717</v>
      </c>
      <c r="K50" s="24">
        <v>18398</v>
      </c>
      <c r="L50" s="24">
        <f>K50+K66+K65+K77+K83+K49+K29</f>
        <v>45935</v>
      </c>
      <c r="M50" s="24">
        <v>44308</v>
      </c>
      <c r="N50" s="39">
        <f t="shared" si="2"/>
        <v>92.07747359991993</v>
      </c>
      <c r="O50" s="6">
        <f t="shared" si="3"/>
        <v>77.85865425306814</v>
      </c>
      <c r="P50" s="59">
        <f>M50/L50*100</f>
        <v>96.45803853270927</v>
      </c>
      <c r="Q50" s="26">
        <v>9431</v>
      </c>
    </row>
    <row r="51" spans="1:17" ht="15.75">
      <c r="A51" s="4">
        <v>47</v>
      </c>
      <c r="B51" s="37" t="s">
        <v>67</v>
      </c>
      <c r="C51" s="5">
        <v>4624</v>
      </c>
      <c r="D51" s="5">
        <v>4491</v>
      </c>
      <c r="E51" s="42">
        <v>4103</v>
      </c>
      <c r="F51" s="22">
        <v>4082</v>
      </c>
      <c r="G51" s="5">
        <v>3912</v>
      </c>
      <c r="H51" s="24">
        <v>3789</v>
      </c>
      <c r="I51" s="24">
        <v>3756</v>
      </c>
      <c r="J51" s="24">
        <v>3706</v>
      </c>
      <c r="K51" s="24">
        <v>3584</v>
      </c>
      <c r="L51" s="24"/>
      <c r="M51" s="24"/>
      <c r="N51" s="39">
        <f t="shared" si="2"/>
        <v>87.35071898610772</v>
      </c>
      <c r="O51" s="6">
        <f t="shared" si="3"/>
        <v>77.50865051903114</v>
      </c>
      <c r="P51" s="59"/>
      <c r="Q51" s="26">
        <v>9283</v>
      </c>
    </row>
    <row r="52" spans="1:17" ht="15.75">
      <c r="A52" s="4">
        <v>48</v>
      </c>
      <c r="B52" s="5" t="s">
        <v>56</v>
      </c>
      <c r="C52" s="5">
        <v>7753</v>
      </c>
      <c r="D52" s="5">
        <v>7455</v>
      </c>
      <c r="E52" s="42">
        <v>6834</v>
      </c>
      <c r="F52" s="22">
        <v>6722</v>
      </c>
      <c r="G52" s="5">
        <v>6638</v>
      </c>
      <c r="H52" s="24">
        <v>6525</v>
      </c>
      <c r="I52" s="24">
        <v>6453</v>
      </c>
      <c r="J52" s="24">
        <v>6346</v>
      </c>
      <c r="K52" s="24">
        <v>5998</v>
      </c>
      <c r="L52" s="24"/>
      <c r="M52" s="24"/>
      <c r="N52" s="39">
        <f t="shared" si="2"/>
        <v>87.76704711735441</v>
      </c>
      <c r="O52" s="6">
        <f t="shared" si="3"/>
        <v>77.36360118663742</v>
      </c>
      <c r="P52" s="59"/>
      <c r="Q52" s="26">
        <v>9231</v>
      </c>
    </row>
    <row r="53" spans="1:17" ht="15.75">
      <c r="A53" s="4">
        <v>49</v>
      </c>
      <c r="B53" s="37" t="s">
        <v>120</v>
      </c>
      <c r="C53" s="31">
        <v>2068</v>
      </c>
      <c r="D53" s="31">
        <v>2004</v>
      </c>
      <c r="E53" s="5">
        <v>1850</v>
      </c>
      <c r="F53" s="22">
        <v>1837</v>
      </c>
      <c r="G53" s="5">
        <v>1799</v>
      </c>
      <c r="H53" s="24">
        <v>1774</v>
      </c>
      <c r="I53" s="28">
        <v>1738</v>
      </c>
      <c r="J53" s="38">
        <v>1712</v>
      </c>
      <c r="K53" s="38">
        <v>1599</v>
      </c>
      <c r="L53" s="38"/>
      <c r="M53" s="38"/>
      <c r="N53" s="39">
        <f t="shared" si="2"/>
        <v>86.43243243243244</v>
      </c>
      <c r="O53" s="6">
        <f t="shared" si="3"/>
        <v>77.321083172147</v>
      </c>
      <c r="P53" s="59"/>
      <c r="Q53" s="26">
        <v>9190</v>
      </c>
    </row>
    <row r="54" spans="1:17" ht="15.75">
      <c r="A54" s="4">
        <v>50</v>
      </c>
      <c r="B54" s="34" t="s">
        <v>23</v>
      </c>
      <c r="C54" s="5">
        <v>31884</v>
      </c>
      <c r="D54" s="5">
        <v>29620</v>
      </c>
      <c r="E54" s="42">
        <v>28426</v>
      </c>
      <c r="F54" s="23">
        <v>28153</v>
      </c>
      <c r="G54" s="5">
        <v>27259</v>
      </c>
      <c r="H54" s="24">
        <v>26348</v>
      </c>
      <c r="I54" s="24">
        <v>26016</v>
      </c>
      <c r="J54" s="24">
        <v>25613</v>
      </c>
      <c r="K54" s="24">
        <v>24478</v>
      </c>
      <c r="L54" s="24">
        <f>K54+K24+K42+K104</f>
        <v>45782</v>
      </c>
      <c r="M54" s="24">
        <v>43232</v>
      </c>
      <c r="N54" s="39">
        <f t="shared" si="2"/>
        <v>86.11130655034124</v>
      </c>
      <c r="O54" s="6">
        <f t="shared" si="3"/>
        <v>76.77204867645214</v>
      </c>
      <c r="P54" s="59">
        <f>M54/L54*100</f>
        <v>94.43012537678564</v>
      </c>
      <c r="Q54" s="26">
        <v>8815</v>
      </c>
    </row>
    <row r="55" spans="1:17" ht="15.75">
      <c r="A55" s="4">
        <v>51</v>
      </c>
      <c r="B55" s="5" t="s">
        <v>90</v>
      </c>
      <c r="C55" s="5">
        <v>10372</v>
      </c>
      <c r="D55" s="5">
        <v>10575</v>
      </c>
      <c r="E55" s="42">
        <v>9589</v>
      </c>
      <c r="F55" s="22">
        <v>9460</v>
      </c>
      <c r="G55" s="5">
        <v>9174</v>
      </c>
      <c r="H55" s="24">
        <v>8766</v>
      </c>
      <c r="I55" s="29">
        <v>8658</v>
      </c>
      <c r="J55" s="29">
        <v>8516</v>
      </c>
      <c r="K55" s="29">
        <v>7952</v>
      </c>
      <c r="L55" s="29"/>
      <c r="M55" s="29"/>
      <c r="N55" s="39">
        <f t="shared" si="2"/>
        <v>82.92835540723746</v>
      </c>
      <c r="O55" s="6">
        <f t="shared" si="3"/>
        <v>76.66795217894331</v>
      </c>
      <c r="P55" s="59"/>
      <c r="Q55" s="26">
        <v>8766</v>
      </c>
    </row>
    <row r="56" spans="1:17" ht="15.75">
      <c r="A56" s="4">
        <v>52</v>
      </c>
      <c r="B56" s="34" t="s">
        <v>10</v>
      </c>
      <c r="C56" s="5">
        <v>11247</v>
      </c>
      <c r="D56" s="5">
        <v>11124</v>
      </c>
      <c r="E56" s="42">
        <v>10077</v>
      </c>
      <c r="F56" s="22">
        <v>10043</v>
      </c>
      <c r="G56" s="5">
        <v>9694</v>
      </c>
      <c r="H56" s="24">
        <v>9283</v>
      </c>
      <c r="I56" s="24">
        <v>9114</v>
      </c>
      <c r="J56" s="24">
        <v>9002</v>
      </c>
      <c r="K56" s="24">
        <v>8612</v>
      </c>
      <c r="L56" s="24">
        <f>K56+K46+K43+K81+K87+K33</f>
        <v>32157</v>
      </c>
      <c r="M56" s="24">
        <v>30007</v>
      </c>
      <c r="N56" s="39">
        <f t="shared" si="2"/>
        <v>85.46194303860275</v>
      </c>
      <c r="O56" s="6">
        <f t="shared" si="3"/>
        <v>76.57153018582733</v>
      </c>
      <c r="P56" s="59">
        <f>M56/L56*100</f>
        <v>93.31405292782287</v>
      </c>
      <c r="Q56" s="26">
        <v>8634</v>
      </c>
    </row>
    <row r="57" spans="1:20" ht="15.75">
      <c r="A57" s="4">
        <v>53</v>
      </c>
      <c r="B57" s="33" t="s">
        <v>6</v>
      </c>
      <c r="C57" s="43">
        <v>910455</v>
      </c>
      <c r="D57" s="44">
        <v>805997</v>
      </c>
      <c r="E57" s="42">
        <v>715978</v>
      </c>
      <c r="F57" s="22">
        <v>709145</v>
      </c>
      <c r="G57" s="10">
        <v>699203</v>
      </c>
      <c r="H57" s="24">
        <v>701185</v>
      </c>
      <c r="I57" s="24">
        <v>698086</v>
      </c>
      <c r="J57" s="24">
        <v>698529</v>
      </c>
      <c r="K57" s="24">
        <v>696681</v>
      </c>
      <c r="L57" s="24">
        <f>K57</f>
        <v>696681</v>
      </c>
      <c r="M57" s="24">
        <v>674511</v>
      </c>
      <c r="N57" s="39">
        <f t="shared" si="2"/>
        <v>97.3048054549162</v>
      </c>
      <c r="O57" s="6">
        <f t="shared" si="3"/>
        <v>76.52009160255038</v>
      </c>
      <c r="P57" s="61">
        <f>M57/L57*100</f>
        <v>96.81776882102426</v>
      </c>
      <c r="Q57" s="26">
        <v>8387</v>
      </c>
      <c r="T57" s="65">
        <f>M57/C57*100</f>
        <v>74.08504538939322</v>
      </c>
    </row>
    <row r="58" spans="1:17" ht="15.75">
      <c r="A58" s="4">
        <v>54</v>
      </c>
      <c r="B58" s="5" t="s">
        <v>47</v>
      </c>
      <c r="C58" s="5">
        <v>3142</v>
      </c>
      <c r="D58" s="5">
        <v>3268</v>
      </c>
      <c r="E58" s="42">
        <v>2814</v>
      </c>
      <c r="F58" s="22">
        <v>2752</v>
      </c>
      <c r="G58" s="5">
        <v>2743</v>
      </c>
      <c r="H58" s="24">
        <v>2665</v>
      </c>
      <c r="I58" s="24">
        <v>2615</v>
      </c>
      <c r="J58" s="24">
        <v>2553</v>
      </c>
      <c r="K58" s="24">
        <v>2395</v>
      </c>
      <c r="L58" s="24"/>
      <c r="M58" s="24"/>
      <c r="N58" s="39">
        <f t="shared" si="2"/>
        <v>85.11016346837242</v>
      </c>
      <c r="O58" s="6">
        <f t="shared" si="3"/>
        <v>76.22533418204965</v>
      </c>
      <c r="P58" s="59"/>
      <c r="Q58" s="26">
        <v>8305</v>
      </c>
    </row>
    <row r="59" spans="1:20" ht="15.75">
      <c r="A59" s="4">
        <v>55</v>
      </c>
      <c r="B59" s="33" t="s">
        <v>8</v>
      </c>
      <c r="C59" s="5">
        <v>50646</v>
      </c>
      <c r="D59" s="5">
        <v>46600</v>
      </c>
      <c r="E59" s="42">
        <v>43088</v>
      </c>
      <c r="F59" s="22">
        <v>42883</v>
      </c>
      <c r="G59" s="10">
        <v>41998</v>
      </c>
      <c r="H59" s="24">
        <v>40679</v>
      </c>
      <c r="I59" s="29">
        <v>40273</v>
      </c>
      <c r="J59" s="24">
        <v>39861</v>
      </c>
      <c r="K59" s="24">
        <v>38386</v>
      </c>
      <c r="L59" s="24">
        <f>K59</f>
        <v>38386</v>
      </c>
      <c r="M59" s="24">
        <v>36198</v>
      </c>
      <c r="N59" s="39">
        <f t="shared" si="2"/>
        <v>89.08744894170071</v>
      </c>
      <c r="O59" s="6">
        <f t="shared" si="3"/>
        <v>75.79275757216759</v>
      </c>
      <c r="P59" s="59">
        <f>M59/L59*100</f>
        <v>94.3000052102329</v>
      </c>
      <c r="Q59" s="26">
        <v>8146</v>
      </c>
      <c r="T59" s="65">
        <f>M59/C59*100</f>
        <v>71.47257433953324</v>
      </c>
    </row>
    <row r="60" spans="1:17" ht="15.75">
      <c r="A60" s="4">
        <v>56</v>
      </c>
      <c r="B60" s="36" t="s">
        <v>50</v>
      </c>
      <c r="C60" s="5">
        <v>11092</v>
      </c>
      <c r="D60" s="5">
        <v>10859</v>
      </c>
      <c r="E60" s="42">
        <v>10065</v>
      </c>
      <c r="F60" s="22">
        <v>9978</v>
      </c>
      <c r="G60" s="5">
        <v>9691</v>
      </c>
      <c r="H60" s="24">
        <v>9431</v>
      </c>
      <c r="I60" s="24">
        <v>9219</v>
      </c>
      <c r="J60" s="24">
        <v>9016</v>
      </c>
      <c r="K60" s="24">
        <v>8397</v>
      </c>
      <c r="L60" s="24"/>
      <c r="M60" s="24"/>
      <c r="N60" s="39">
        <f t="shared" si="2"/>
        <v>83.42771982116246</v>
      </c>
      <c r="O60" s="6">
        <f t="shared" si="3"/>
        <v>75.70320952037505</v>
      </c>
      <c r="P60" s="59"/>
      <c r="Q60" s="26">
        <v>7945</v>
      </c>
    </row>
    <row r="61" spans="1:17" ht="15.75">
      <c r="A61" s="4">
        <v>57</v>
      </c>
      <c r="B61" s="32" t="s">
        <v>111</v>
      </c>
      <c r="C61" s="5">
        <v>15632</v>
      </c>
      <c r="D61" s="5">
        <v>14061</v>
      </c>
      <c r="E61" s="42">
        <v>13795</v>
      </c>
      <c r="F61" s="22">
        <v>13613</v>
      </c>
      <c r="G61" s="5">
        <v>13220</v>
      </c>
      <c r="H61" s="24">
        <v>12890</v>
      </c>
      <c r="I61" s="40">
        <v>12612</v>
      </c>
      <c r="J61" s="40">
        <v>12361</v>
      </c>
      <c r="K61" s="40">
        <v>11829</v>
      </c>
      <c r="L61" s="40">
        <f>K61</f>
        <v>11829</v>
      </c>
      <c r="M61" s="40">
        <v>10931</v>
      </c>
      <c r="N61" s="39">
        <f t="shared" si="2"/>
        <v>85.74845958680682</v>
      </c>
      <c r="O61" s="6">
        <f t="shared" si="3"/>
        <v>75.6716990788127</v>
      </c>
      <c r="P61" s="59">
        <f>M61/L61*100</f>
        <v>92.40848761518302</v>
      </c>
      <c r="Q61" s="26">
        <v>7895</v>
      </c>
    </row>
    <row r="62" spans="1:17" ht="15.75">
      <c r="A62" s="4">
        <v>58</v>
      </c>
      <c r="B62" s="5" t="s">
        <v>34</v>
      </c>
      <c r="C62" s="5">
        <v>5360</v>
      </c>
      <c r="D62" s="5">
        <v>5268</v>
      </c>
      <c r="E62" s="42">
        <v>4887</v>
      </c>
      <c r="F62" s="22">
        <v>4813</v>
      </c>
      <c r="G62" s="5">
        <v>4678</v>
      </c>
      <c r="H62" s="24">
        <v>4556</v>
      </c>
      <c r="I62" s="24">
        <v>4432</v>
      </c>
      <c r="J62" s="24">
        <v>4354</v>
      </c>
      <c r="K62" s="24">
        <v>4017</v>
      </c>
      <c r="L62" s="24"/>
      <c r="M62" s="24"/>
      <c r="N62" s="39">
        <f t="shared" si="2"/>
        <v>82.19766728054022</v>
      </c>
      <c r="O62" s="6">
        <f t="shared" si="3"/>
        <v>74.94402985074626</v>
      </c>
      <c r="P62" s="59"/>
      <c r="Q62" s="26">
        <v>7782</v>
      </c>
    </row>
    <row r="63" spans="1:20" ht="15.75">
      <c r="A63" s="4">
        <v>59</v>
      </c>
      <c r="B63" s="32" t="s">
        <v>83</v>
      </c>
      <c r="C63" s="5">
        <v>36290</v>
      </c>
      <c r="D63" s="5">
        <v>35144</v>
      </c>
      <c r="E63" s="42">
        <v>32153</v>
      </c>
      <c r="F63" s="22">
        <v>31876</v>
      </c>
      <c r="G63" s="5">
        <v>31164</v>
      </c>
      <c r="H63" s="24">
        <v>30217</v>
      </c>
      <c r="I63" s="24">
        <v>29772</v>
      </c>
      <c r="J63" s="24">
        <v>29257</v>
      </c>
      <c r="K63" s="24">
        <v>27190</v>
      </c>
      <c r="L63" s="24">
        <f>K63+K95</f>
        <v>33156</v>
      </c>
      <c r="M63" s="24">
        <v>30051</v>
      </c>
      <c r="N63" s="39">
        <f t="shared" si="2"/>
        <v>84.56442633657824</v>
      </c>
      <c r="O63" s="6">
        <f t="shared" si="3"/>
        <v>74.92422154863598</v>
      </c>
      <c r="P63" s="62">
        <f>M63/L63*100</f>
        <v>90.63517915309446</v>
      </c>
      <c r="Q63" s="26">
        <v>6993</v>
      </c>
      <c r="T63" s="64">
        <f>M63/51419*100</f>
        <v>58.443376961823446</v>
      </c>
    </row>
    <row r="64" spans="1:21" ht="15.75">
      <c r="A64" s="4">
        <v>60</v>
      </c>
      <c r="B64" s="33" t="s">
        <v>1</v>
      </c>
      <c r="C64" s="5">
        <v>31500</v>
      </c>
      <c r="D64" s="5">
        <v>28406</v>
      </c>
      <c r="E64" s="42">
        <v>26578</v>
      </c>
      <c r="F64" s="22">
        <v>26468</v>
      </c>
      <c r="G64" s="10">
        <v>25883</v>
      </c>
      <c r="H64" s="24">
        <v>24839</v>
      </c>
      <c r="I64" s="29">
        <v>24553</v>
      </c>
      <c r="J64" s="24">
        <v>24146</v>
      </c>
      <c r="K64" s="24">
        <v>23538</v>
      </c>
      <c r="L64" s="24"/>
      <c r="M64" s="24"/>
      <c r="N64" s="39">
        <f t="shared" si="2"/>
        <v>88.5619685454135</v>
      </c>
      <c r="O64" s="6">
        <f t="shared" si="3"/>
        <v>74.72380952380952</v>
      </c>
      <c r="P64" s="59"/>
      <c r="Q64" s="26">
        <v>6874</v>
      </c>
      <c r="T64" s="67"/>
      <c r="U64" t="s">
        <v>48</v>
      </c>
    </row>
    <row r="65" spans="1:20" ht="15.75">
      <c r="A65" s="4">
        <v>61</v>
      </c>
      <c r="B65" s="5" t="s">
        <v>61</v>
      </c>
      <c r="C65" s="5">
        <v>4715</v>
      </c>
      <c r="D65" s="5">
        <v>4369</v>
      </c>
      <c r="E65" s="42">
        <v>4070</v>
      </c>
      <c r="F65" s="22">
        <v>4043</v>
      </c>
      <c r="G65" s="5">
        <v>3958</v>
      </c>
      <c r="H65" s="24">
        <v>3776</v>
      </c>
      <c r="I65" s="29">
        <v>3703</v>
      </c>
      <c r="J65" s="24">
        <v>3664</v>
      </c>
      <c r="K65" s="24">
        <v>3502</v>
      </c>
      <c r="L65" s="24"/>
      <c r="M65" s="24"/>
      <c r="N65" s="39">
        <f t="shared" si="2"/>
        <v>86.04422604422605</v>
      </c>
      <c r="O65" s="6">
        <f t="shared" si="3"/>
        <v>74.27359490986214</v>
      </c>
      <c r="P65" s="59"/>
      <c r="Q65" s="26">
        <v>6759</v>
      </c>
      <c r="T65" s="67"/>
    </row>
    <row r="66" spans="1:20" ht="15.75">
      <c r="A66" s="4">
        <v>62</v>
      </c>
      <c r="B66" s="5" t="s">
        <v>81</v>
      </c>
      <c r="C66" s="5">
        <v>11343</v>
      </c>
      <c r="D66" s="5">
        <v>10237</v>
      </c>
      <c r="E66" s="42">
        <v>9557</v>
      </c>
      <c r="F66" s="22">
        <v>9457</v>
      </c>
      <c r="G66" s="5">
        <v>9173</v>
      </c>
      <c r="H66" s="24">
        <v>8815</v>
      </c>
      <c r="I66" s="24">
        <v>8715</v>
      </c>
      <c r="J66" s="24">
        <v>8736</v>
      </c>
      <c r="K66" s="24">
        <v>8418</v>
      </c>
      <c r="L66" s="24"/>
      <c r="M66" s="24"/>
      <c r="N66" s="39">
        <f t="shared" si="2"/>
        <v>88.08203411112274</v>
      </c>
      <c r="O66" s="6">
        <f t="shared" si="3"/>
        <v>74.21317111875166</v>
      </c>
      <c r="P66" s="59"/>
      <c r="Q66" s="26">
        <v>6633</v>
      </c>
      <c r="T66" s="67"/>
    </row>
    <row r="67" spans="1:20" ht="15.75">
      <c r="A67" s="4">
        <v>63</v>
      </c>
      <c r="B67" s="34" t="s">
        <v>66</v>
      </c>
      <c r="C67" s="5">
        <v>32721</v>
      </c>
      <c r="D67" s="5">
        <v>31749</v>
      </c>
      <c r="E67" s="42">
        <v>28139</v>
      </c>
      <c r="F67" s="22">
        <v>27878</v>
      </c>
      <c r="G67" s="5">
        <v>27372</v>
      </c>
      <c r="H67" s="24">
        <v>26387</v>
      </c>
      <c r="I67" s="29">
        <v>25920</v>
      </c>
      <c r="J67" s="24">
        <v>25515</v>
      </c>
      <c r="K67" s="24">
        <v>24196</v>
      </c>
      <c r="L67" s="24">
        <f>K67+K69+K82+K103</f>
        <v>32165</v>
      </c>
      <c r="M67" s="24">
        <v>29071</v>
      </c>
      <c r="N67" s="39">
        <f t="shared" si="2"/>
        <v>85.98741959557908</v>
      </c>
      <c r="O67" s="6">
        <f t="shared" si="3"/>
        <v>73.9463952813178</v>
      </c>
      <c r="P67" s="62">
        <f>M67/L67*100</f>
        <v>90.38084874863983</v>
      </c>
      <c r="Q67" s="26">
        <v>6552</v>
      </c>
      <c r="T67" s="67"/>
    </row>
    <row r="68" spans="1:20" ht="15.75">
      <c r="A68" s="4">
        <v>64</v>
      </c>
      <c r="B68" s="33" t="s">
        <v>0</v>
      </c>
      <c r="C68" s="31">
        <v>124910</v>
      </c>
      <c r="D68" s="31">
        <v>116530</v>
      </c>
      <c r="E68" s="42">
        <v>104870</v>
      </c>
      <c r="F68" s="22">
        <v>103754</v>
      </c>
      <c r="G68" s="10">
        <v>101057</v>
      </c>
      <c r="H68" s="24">
        <v>98089</v>
      </c>
      <c r="I68" s="28">
        <v>96792</v>
      </c>
      <c r="J68" s="38">
        <v>95467</v>
      </c>
      <c r="K68" s="38">
        <v>92260</v>
      </c>
      <c r="L68" s="38">
        <f>K68</f>
        <v>92260</v>
      </c>
      <c r="M68" s="38">
        <v>87306</v>
      </c>
      <c r="N68" s="39">
        <f t="shared" si="2"/>
        <v>87.97558882425861</v>
      </c>
      <c r="O68" s="6">
        <f t="shared" si="3"/>
        <v>73.86118004963573</v>
      </c>
      <c r="P68" s="59">
        <f>M68/L68*100</f>
        <v>94.63039236939085</v>
      </c>
      <c r="Q68" s="26">
        <v>6525</v>
      </c>
      <c r="T68" s="67"/>
    </row>
    <row r="69" spans="1:20" ht="15.75">
      <c r="A69" s="4">
        <v>65</v>
      </c>
      <c r="B69" s="5" t="s">
        <v>64</v>
      </c>
      <c r="C69" s="5">
        <v>3273</v>
      </c>
      <c r="D69" s="5">
        <v>3412</v>
      </c>
      <c r="E69" s="42">
        <v>2884</v>
      </c>
      <c r="F69" s="22">
        <v>2841</v>
      </c>
      <c r="G69" s="5">
        <v>2800</v>
      </c>
      <c r="H69" s="24">
        <v>2715</v>
      </c>
      <c r="I69" s="24">
        <v>2660</v>
      </c>
      <c r="J69" s="24">
        <v>2581</v>
      </c>
      <c r="K69" s="24">
        <v>2407</v>
      </c>
      <c r="L69" s="24"/>
      <c r="M69" s="24"/>
      <c r="N69" s="39">
        <f aca="true" t="shared" si="4" ref="N69:N100">K69/E69*100</f>
        <v>83.46047156726767</v>
      </c>
      <c r="O69" s="6">
        <f aca="true" t="shared" si="5" ref="O69:O100">K69/C69*100</f>
        <v>73.54109379773908</v>
      </c>
      <c r="P69" s="59"/>
      <c r="Q69" s="26">
        <v>6458</v>
      </c>
      <c r="T69" s="67"/>
    </row>
    <row r="70" spans="1:20" ht="15.75">
      <c r="A70" s="4">
        <v>66</v>
      </c>
      <c r="B70" s="5" t="s">
        <v>77</v>
      </c>
      <c r="C70" s="5">
        <v>3822</v>
      </c>
      <c r="D70" s="5">
        <v>3865</v>
      </c>
      <c r="E70" s="42">
        <v>3259</v>
      </c>
      <c r="F70" s="22">
        <v>3251</v>
      </c>
      <c r="G70" s="5">
        <v>3182</v>
      </c>
      <c r="H70" s="24">
        <v>3017</v>
      </c>
      <c r="I70" s="56">
        <v>2975</v>
      </c>
      <c r="J70" s="38">
        <v>2928</v>
      </c>
      <c r="K70" s="38">
        <v>2801</v>
      </c>
      <c r="L70" s="38"/>
      <c r="M70" s="38"/>
      <c r="N70" s="39">
        <f t="shared" si="4"/>
        <v>85.94660938938324</v>
      </c>
      <c r="O70" s="6">
        <f t="shared" si="5"/>
        <v>73.28623757195186</v>
      </c>
      <c r="P70" s="59"/>
      <c r="Q70" s="26">
        <v>6240</v>
      </c>
      <c r="T70" s="67"/>
    </row>
    <row r="71" spans="1:20" ht="15.75">
      <c r="A71" s="4">
        <v>67</v>
      </c>
      <c r="B71" s="5" t="s">
        <v>25</v>
      </c>
      <c r="C71" s="5">
        <v>8522</v>
      </c>
      <c r="D71" s="5">
        <v>7825</v>
      </c>
      <c r="E71" s="42">
        <v>7219</v>
      </c>
      <c r="F71" s="22">
        <v>7140</v>
      </c>
      <c r="G71" s="5">
        <v>6801</v>
      </c>
      <c r="H71" s="24">
        <v>6552</v>
      </c>
      <c r="I71" s="24">
        <v>6468</v>
      </c>
      <c r="J71" s="24">
        <v>6376</v>
      </c>
      <c r="K71" s="24">
        <v>6245</v>
      </c>
      <c r="L71" s="24"/>
      <c r="M71" s="24"/>
      <c r="N71" s="39">
        <f t="shared" si="4"/>
        <v>86.50782656877684</v>
      </c>
      <c r="O71" s="6">
        <f t="shared" si="5"/>
        <v>73.2809199718376</v>
      </c>
      <c r="P71" s="59"/>
      <c r="Q71" s="26">
        <v>6211</v>
      </c>
      <c r="T71" s="67"/>
    </row>
    <row r="72" spans="1:20" ht="15.75">
      <c r="A72" s="4">
        <v>68</v>
      </c>
      <c r="B72" s="34" t="s">
        <v>40</v>
      </c>
      <c r="C72" s="5">
        <v>30074</v>
      </c>
      <c r="D72" s="5">
        <v>29197</v>
      </c>
      <c r="E72" s="42">
        <v>25538</v>
      </c>
      <c r="F72" s="22">
        <v>25208</v>
      </c>
      <c r="G72" s="5">
        <v>24604</v>
      </c>
      <c r="H72" s="24">
        <v>23721</v>
      </c>
      <c r="I72" s="24">
        <v>23345</v>
      </c>
      <c r="J72" s="24">
        <v>22916</v>
      </c>
      <c r="K72" s="24">
        <v>21828</v>
      </c>
      <c r="L72" s="24">
        <f>K72</f>
        <v>21828</v>
      </c>
      <c r="M72" s="24">
        <v>19884</v>
      </c>
      <c r="N72" s="39">
        <f t="shared" si="4"/>
        <v>85.47262902341609</v>
      </c>
      <c r="O72" s="6">
        <f t="shared" si="5"/>
        <v>72.58096694819446</v>
      </c>
      <c r="P72" s="59">
        <f>M72/L72*100</f>
        <v>91.09400769653656</v>
      </c>
      <c r="Q72" s="26">
        <v>6158</v>
      </c>
      <c r="T72" s="64">
        <f>M72/C72*100</f>
        <v>66.11691161800891</v>
      </c>
    </row>
    <row r="73" spans="1:17" ht="15.75">
      <c r="A73" s="4">
        <v>69</v>
      </c>
      <c r="B73" s="5" t="s">
        <v>112</v>
      </c>
      <c r="C73" s="5">
        <v>5318</v>
      </c>
      <c r="D73" s="5">
        <v>5616</v>
      </c>
      <c r="E73" s="42">
        <v>4701</v>
      </c>
      <c r="F73" s="22">
        <v>4635</v>
      </c>
      <c r="G73" s="5">
        <v>4460</v>
      </c>
      <c r="H73" s="24">
        <v>4293</v>
      </c>
      <c r="I73" s="29">
        <v>4205</v>
      </c>
      <c r="J73" s="24">
        <v>4114</v>
      </c>
      <c r="K73" s="24">
        <v>3850</v>
      </c>
      <c r="L73" s="24"/>
      <c r="M73" s="24"/>
      <c r="N73" s="39">
        <f t="shared" si="4"/>
        <v>81.8974686236971</v>
      </c>
      <c r="O73" s="6">
        <f t="shared" si="5"/>
        <v>72.39563745769087</v>
      </c>
      <c r="P73" s="59"/>
      <c r="Q73" s="26">
        <v>6086</v>
      </c>
    </row>
    <row r="74" spans="1:17" ht="15.75">
      <c r="A74" s="4">
        <v>70</v>
      </c>
      <c r="B74" s="5" t="s">
        <v>103</v>
      </c>
      <c r="C74" s="5">
        <v>4842</v>
      </c>
      <c r="D74" s="5">
        <v>4806</v>
      </c>
      <c r="E74" s="42">
        <v>4177</v>
      </c>
      <c r="F74" s="22">
        <v>4150</v>
      </c>
      <c r="G74" s="5">
        <v>3993</v>
      </c>
      <c r="H74" s="24">
        <v>3821</v>
      </c>
      <c r="I74" s="24">
        <v>3743</v>
      </c>
      <c r="J74" s="24">
        <v>3698</v>
      </c>
      <c r="K74" s="24">
        <v>3488</v>
      </c>
      <c r="L74" s="24"/>
      <c r="M74" s="24"/>
      <c r="N74" s="39">
        <f t="shared" si="4"/>
        <v>83.5049078285851</v>
      </c>
      <c r="O74" s="6">
        <f t="shared" si="5"/>
        <v>72.03634861627427</v>
      </c>
      <c r="P74" s="59"/>
      <c r="Q74" s="26">
        <v>6083</v>
      </c>
    </row>
    <row r="75" spans="1:17" ht="15.75">
      <c r="A75" s="4">
        <v>71</v>
      </c>
      <c r="B75" s="34" t="s">
        <v>33</v>
      </c>
      <c r="C75" s="5">
        <v>29453</v>
      </c>
      <c r="D75" s="5">
        <v>26492</v>
      </c>
      <c r="E75" s="42">
        <v>24519</v>
      </c>
      <c r="F75" s="22">
        <v>24350</v>
      </c>
      <c r="G75" s="5">
        <v>23843</v>
      </c>
      <c r="H75" s="24">
        <v>22980</v>
      </c>
      <c r="I75" s="24">
        <v>22557</v>
      </c>
      <c r="J75" s="24">
        <v>22173</v>
      </c>
      <c r="K75" s="24">
        <v>21182</v>
      </c>
      <c r="L75" s="24">
        <f>K75+K89</f>
        <v>28277</v>
      </c>
      <c r="M75" s="24">
        <v>29319</v>
      </c>
      <c r="N75" s="39">
        <f t="shared" si="4"/>
        <v>86.39014641706432</v>
      </c>
      <c r="O75" s="6">
        <f t="shared" si="5"/>
        <v>71.91797100465148</v>
      </c>
      <c r="P75" s="59">
        <f>M75/L75*100</f>
        <v>103.68497365349931</v>
      </c>
      <c r="Q75" s="26">
        <v>5914</v>
      </c>
    </row>
    <row r="76" spans="1:20" ht="15.75">
      <c r="A76" s="4">
        <v>72</v>
      </c>
      <c r="B76" s="33" t="s">
        <v>5</v>
      </c>
      <c r="C76" s="5">
        <v>42477</v>
      </c>
      <c r="D76" s="5">
        <v>41069</v>
      </c>
      <c r="E76" s="42">
        <v>35625</v>
      </c>
      <c r="F76" s="22">
        <v>35148</v>
      </c>
      <c r="G76" s="10">
        <v>33936</v>
      </c>
      <c r="H76" s="24">
        <v>32630</v>
      </c>
      <c r="I76" s="24">
        <v>31886</v>
      </c>
      <c r="J76" s="24">
        <v>31216</v>
      </c>
      <c r="K76" s="24">
        <v>30538</v>
      </c>
      <c r="L76" s="38">
        <f>K76</f>
        <v>30538</v>
      </c>
      <c r="M76" s="38">
        <v>29102</v>
      </c>
      <c r="N76" s="39">
        <f t="shared" si="4"/>
        <v>85.72070175438597</v>
      </c>
      <c r="O76" s="6">
        <f t="shared" si="5"/>
        <v>71.89302446029616</v>
      </c>
      <c r="P76" s="59">
        <f>M76/L76*100</f>
        <v>95.29766192939944</v>
      </c>
      <c r="Q76" s="26">
        <v>5880</v>
      </c>
      <c r="T76" s="65">
        <f>M76/C76*100</f>
        <v>68.51237140099347</v>
      </c>
    </row>
    <row r="77" spans="1:17" ht="15.75">
      <c r="A77" s="4">
        <v>73</v>
      </c>
      <c r="B77" s="5" t="s">
        <v>109</v>
      </c>
      <c r="C77" s="5">
        <v>5488</v>
      </c>
      <c r="D77" s="5">
        <v>5483</v>
      </c>
      <c r="E77" s="42">
        <v>4781</v>
      </c>
      <c r="F77" s="23">
        <v>4797</v>
      </c>
      <c r="G77" s="5">
        <v>4612</v>
      </c>
      <c r="H77" s="24">
        <v>4454</v>
      </c>
      <c r="I77" s="29">
        <v>4348</v>
      </c>
      <c r="J77" s="24">
        <v>4256</v>
      </c>
      <c r="K77" s="24">
        <v>3938</v>
      </c>
      <c r="L77" s="24"/>
      <c r="M77" s="24"/>
      <c r="N77" s="39">
        <f t="shared" si="4"/>
        <v>82.36770550094123</v>
      </c>
      <c r="O77" s="6">
        <f t="shared" si="5"/>
        <v>71.75655976676384</v>
      </c>
      <c r="P77" s="59"/>
      <c r="Q77" s="26">
        <v>5814</v>
      </c>
    </row>
    <row r="78" spans="1:17" ht="15.75">
      <c r="A78" s="4">
        <v>74</v>
      </c>
      <c r="B78" s="34" t="s">
        <v>79</v>
      </c>
      <c r="C78" s="5">
        <v>13955</v>
      </c>
      <c r="D78" s="5">
        <v>13172</v>
      </c>
      <c r="E78" s="42">
        <v>11980</v>
      </c>
      <c r="F78" s="22">
        <v>11826</v>
      </c>
      <c r="G78" s="5">
        <v>11450</v>
      </c>
      <c r="H78" s="24">
        <v>10930</v>
      </c>
      <c r="I78" s="24">
        <v>10692</v>
      </c>
      <c r="J78" s="24">
        <v>10497</v>
      </c>
      <c r="K78" s="24">
        <v>9950</v>
      </c>
      <c r="L78" s="24">
        <f>K78+K92+K100+1500</f>
        <v>18555</v>
      </c>
      <c r="M78" s="24">
        <v>16660</v>
      </c>
      <c r="N78" s="39">
        <f t="shared" si="4"/>
        <v>83.0550918196995</v>
      </c>
      <c r="O78" s="6">
        <f t="shared" si="5"/>
        <v>71.30060910068076</v>
      </c>
      <c r="P78" s="62">
        <f>M78/L78*100</f>
        <v>89.78711937483158</v>
      </c>
      <c r="Q78" s="26">
        <v>5780</v>
      </c>
    </row>
    <row r="79" spans="1:17" ht="15.75">
      <c r="A79" s="4">
        <v>75</v>
      </c>
      <c r="B79" s="5" t="s">
        <v>89</v>
      </c>
      <c r="C79" s="5">
        <v>7379</v>
      </c>
      <c r="D79" s="5">
        <v>6896</v>
      </c>
      <c r="E79" s="42">
        <v>6265</v>
      </c>
      <c r="F79" s="22">
        <v>6172</v>
      </c>
      <c r="G79" s="5">
        <v>6046</v>
      </c>
      <c r="H79" s="24">
        <v>5760</v>
      </c>
      <c r="I79" s="24">
        <v>5612</v>
      </c>
      <c r="J79" s="24">
        <v>5538</v>
      </c>
      <c r="K79" s="24">
        <v>5220</v>
      </c>
      <c r="L79" s="24"/>
      <c r="M79" s="24"/>
      <c r="N79" s="39">
        <f t="shared" si="4"/>
        <v>83.32003192338388</v>
      </c>
      <c r="O79" s="6">
        <f t="shared" si="5"/>
        <v>70.74129285811085</v>
      </c>
      <c r="P79" s="59"/>
      <c r="Q79" s="26">
        <v>5760</v>
      </c>
    </row>
    <row r="80" spans="1:17" ht="15.75">
      <c r="A80" s="4">
        <v>76</v>
      </c>
      <c r="B80" s="5" t="s">
        <v>70</v>
      </c>
      <c r="C80" s="5">
        <v>2621</v>
      </c>
      <c r="D80" s="5">
        <v>2444</v>
      </c>
      <c r="E80" s="42">
        <v>2320</v>
      </c>
      <c r="F80" s="22">
        <v>2308</v>
      </c>
      <c r="G80" s="5">
        <v>2210</v>
      </c>
      <c r="H80" s="24">
        <v>2088</v>
      </c>
      <c r="I80" s="29">
        <v>2043</v>
      </c>
      <c r="J80" s="24">
        <v>2014</v>
      </c>
      <c r="K80" s="24">
        <v>1852</v>
      </c>
      <c r="L80" s="24"/>
      <c r="M80" s="24"/>
      <c r="N80" s="39">
        <f t="shared" si="4"/>
        <v>79.82758620689656</v>
      </c>
      <c r="O80" s="6">
        <f t="shared" si="5"/>
        <v>70.6600534147272</v>
      </c>
      <c r="P80" s="59"/>
      <c r="Q80" s="26">
        <v>5661</v>
      </c>
    </row>
    <row r="81" spans="1:17" ht="15.75">
      <c r="A81" s="4">
        <v>77</v>
      </c>
      <c r="B81" s="5" t="s">
        <v>78</v>
      </c>
      <c r="C81" s="5">
        <v>7571</v>
      </c>
      <c r="D81" s="5">
        <v>6993</v>
      </c>
      <c r="E81" s="42">
        <v>6453</v>
      </c>
      <c r="F81" s="22">
        <v>6352</v>
      </c>
      <c r="G81" s="5">
        <v>6128</v>
      </c>
      <c r="H81" s="24">
        <v>5914</v>
      </c>
      <c r="I81" s="24">
        <v>5763</v>
      </c>
      <c r="J81" s="24">
        <v>5676</v>
      </c>
      <c r="K81" s="24">
        <v>5302</v>
      </c>
      <c r="L81" s="24"/>
      <c r="M81" s="24"/>
      <c r="N81" s="39">
        <f t="shared" si="4"/>
        <v>82.16333488300015</v>
      </c>
      <c r="O81" s="6">
        <f t="shared" si="5"/>
        <v>70.03037907806102</v>
      </c>
      <c r="P81" s="59"/>
      <c r="Q81" s="26">
        <v>5621</v>
      </c>
    </row>
    <row r="82" spans="1:17" ht="15.75">
      <c r="A82" s="4">
        <v>78</v>
      </c>
      <c r="B82" s="5" t="s">
        <v>29</v>
      </c>
      <c r="C82" s="5">
        <v>3636</v>
      </c>
      <c r="D82" s="5">
        <v>3453</v>
      </c>
      <c r="E82" s="42">
        <v>3178</v>
      </c>
      <c r="F82" s="22">
        <v>3135</v>
      </c>
      <c r="G82" s="5">
        <v>3065</v>
      </c>
      <c r="H82" s="24">
        <v>2927</v>
      </c>
      <c r="I82" s="29">
        <v>2842</v>
      </c>
      <c r="J82" s="24">
        <v>2788</v>
      </c>
      <c r="K82" s="24">
        <v>2545</v>
      </c>
      <c r="L82" s="24"/>
      <c r="M82" s="24"/>
      <c r="N82" s="39">
        <f t="shared" si="4"/>
        <v>80.0818124606671</v>
      </c>
      <c r="O82" s="6">
        <f t="shared" si="5"/>
        <v>69.994499449945</v>
      </c>
      <c r="P82" s="59"/>
      <c r="Q82" s="26">
        <v>5609</v>
      </c>
    </row>
    <row r="83" spans="1:17" ht="15.75">
      <c r="A83" s="4">
        <v>79</v>
      </c>
      <c r="B83" s="5" t="s">
        <v>46</v>
      </c>
      <c r="C83" s="5">
        <v>3220</v>
      </c>
      <c r="D83" s="5">
        <v>3097</v>
      </c>
      <c r="E83" s="42">
        <v>2723</v>
      </c>
      <c r="F83" s="22">
        <v>2687</v>
      </c>
      <c r="G83" s="5">
        <v>2612</v>
      </c>
      <c r="H83" s="24">
        <v>2528</v>
      </c>
      <c r="I83" s="24">
        <v>2505</v>
      </c>
      <c r="J83" s="24">
        <v>2429</v>
      </c>
      <c r="K83" s="24">
        <v>2253</v>
      </c>
      <c r="L83" s="24"/>
      <c r="M83" s="24"/>
      <c r="N83" s="39">
        <f t="shared" si="4"/>
        <v>82.73962541314727</v>
      </c>
      <c r="O83" s="6">
        <f t="shared" si="5"/>
        <v>69.96894409937889</v>
      </c>
      <c r="P83" s="59"/>
      <c r="Q83" s="26">
        <v>5527</v>
      </c>
    </row>
    <row r="84" spans="1:17" ht="15.75">
      <c r="A84" s="4">
        <v>80</v>
      </c>
      <c r="B84" s="34" t="s">
        <v>15</v>
      </c>
      <c r="C84" s="5">
        <v>23305</v>
      </c>
      <c r="D84" s="5">
        <v>22036</v>
      </c>
      <c r="E84" s="42">
        <v>19571</v>
      </c>
      <c r="F84" s="22">
        <v>19358</v>
      </c>
      <c r="G84" s="5">
        <v>18806</v>
      </c>
      <c r="H84" s="24">
        <v>18020</v>
      </c>
      <c r="I84" s="24">
        <v>17623</v>
      </c>
      <c r="J84" s="24">
        <v>17332</v>
      </c>
      <c r="K84" s="24">
        <v>16208</v>
      </c>
      <c r="L84" s="24">
        <f>K84</f>
        <v>16208</v>
      </c>
      <c r="M84" s="24">
        <v>14684</v>
      </c>
      <c r="N84" s="39">
        <f t="shared" si="4"/>
        <v>82.81641203821981</v>
      </c>
      <c r="O84" s="6">
        <f t="shared" si="5"/>
        <v>69.54730744475435</v>
      </c>
      <c r="P84" s="59">
        <f>M84/L84*100</f>
        <v>90.59723593287265</v>
      </c>
      <c r="Q84" s="26">
        <v>5302</v>
      </c>
    </row>
    <row r="85" spans="1:17" ht="15.75">
      <c r="A85" s="4">
        <v>81</v>
      </c>
      <c r="B85" s="5" t="s">
        <v>11</v>
      </c>
      <c r="C85" s="5">
        <v>12798</v>
      </c>
      <c r="D85" s="5">
        <v>12624</v>
      </c>
      <c r="E85" s="42">
        <v>10523</v>
      </c>
      <c r="F85" s="22">
        <v>10452</v>
      </c>
      <c r="G85" s="5">
        <v>10184</v>
      </c>
      <c r="H85" s="24">
        <v>9839</v>
      </c>
      <c r="I85" s="24">
        <v>9658</v>
      </c>
      <c r="J85" s="24">
        <v>9396</v>
      </c>
      <c r="K85" s="24">
        <v>8841</v>
      </c>
      <c r="L85" s="24"/>
      <c r="M85" s="24"/>
      <c r="N85" s="39">
        <f t="shared" si="4"/>
        <v>84.01596502898413</v>
      </c>
      <c r="O85" s="6">
        <f t="shared" si="5"/>
        <v>69.08110642287858</v>
      </c>
      <c r="P85" s="59"/>
      <c r="Q85" s="26">
        <v>4556</v>
      </c>
    </row>
    <row r="86" spans="1:17" ht="15.75">
      <c r="A86" s="4">
        <v>82</v>
      </c>
      <c r="B86" s="5" t="s">
        <v>82</v>
      </c>
      <c r="C86" s="5">
        <v>4683</v>
      </c>
      <c r="D86" s="5">
        <v>4762</v>
      </c>
      <c r="E86" s="42">
        <v>4115</v>
      </c>
      <c r="F86" s="22">
        <v>4040</v>
      </c>
      <c r="G86" s="5">
        <v>3924</v>
      </c>
      <c r="H86" s="24">
        <v>3740</v>
      </c>
      <c r="I86" s="29">
        <v>3661</v>
      </c>
      <c r="J86" s="24">
        <v>3457</v>
      </c>
      <c r="K86" s="24">
        <v>3230</v>
      </c>
      <c r="L86" s="24"/>
      <c r="M86" s="24"/>
      <c r="N86" s="39">
        <f t="shared" si="4"/>
        <v>78.49331713244229</v>
      </c>
      <c r="O86" s="6">
        <f t="shared" si="5"/>
        <v>68.97288063207345</v>
      </c>
      <c r="P86" s="59"/>
      <c r="Q86" s="26">
        <v>4454</v>
      </c>
    </row>
    <row r="87" spans="1:17" ht="15.75">
      <c r="A87" s="4">
        <v>83</v>
      </c>
      <c r="B87" s="5" t="s">
        <v>71</v>
      </c>
      <c r="C87" s="5">
        <v>5240</v>
      </c>
      <c r="D87" s="5">
        <v>5116</v>
      </c>
      <c r="E87" s="42">
        <v>4424</v>
      </c>
      <c r="F87" s="22">
        <v>4381</v>
      </c>
      <c r="G87" s="5">
        <v>4233</v>
      </c>
      <c r="H87" s="24">
        <v>4060</v>
      </c>
      <c r="I87" s="24">
        <v>3975</v>
      </c>
      <c r="J87" s="24">
        <v>3894</v>
      </c>
      <c r="K87" s="24">
        <v>3596</v>
      </c>
      <c r="L87" s="24"/>
      <c r="M87" s="24"/>
      <c r="N87" s="39">
        <f t="shared" si="4"/>
        <v>81.28390596745028</v>
      </c>
      <c r="O87" s="6">
        <f t="shared" si="5"/>
        <v>68.62595419847328</v>
      </c>
      <c r="P87" s="59"/>
      <c r="Q87" s="26">
        <v>4293</v>
      </c>
    </row>
    <row r="88" spans="1:20" ht="15.75">
      <c r="A88" s="4">
        <v>84</v>
      </c>
      <c r="B88" s="34" t="s">
        <v>22</v>
      </c>
      <c r="C88" s="5">
        <v>19004</v>
      </c>
      <c r="D88" s="20">
        <v>18420</v>
      </c>
      <c r="E88" s="42">
        <v>15836</v>
      </c>
      <c r="F88" s="22">
        <v>15674</v>
      </c>
      <c r="G88" s="5">
        <v>15228</v>
      </c>
      <c r="H88" s="24">
        <v>14606</v>
      </c>
      <c r="I88" s="24">
        <v>14257</v>
      </c>
      <c r="J88" s="24">
        <v>13894</v>
      </c>
      <c r="K88" s="24">
        <v>13027</v>
      </c>
      <c r="L88" s="24">
        <f>K88+K111+K115+K121</f>
        <v>21385</v>
      </c>
      <c r="M88" s="24">
        <v>19008</v>
      </c>
      <c r="N88" s="39">
        <f t="shared" si="4"/>
        <v>82.26193483202829</v>
      </c>
      <c r="O88" s="6">
        <f t="shared" si="5"/>
        <v>68.54872658387707</v>
      </c>
      <c r="P88" s="62">
        <f>M88/L88*100</f>
        <v>88.8847322889876</v>
      </c>
      <c r="Q88" s="26">
        <v>4266</v>
      </c>
      <c r="T88" s="64">
        <f>M88/33852*100</f>
        <v>56.15030131159163</v>
      </c>
    </row>
    <row r="89" spans="1:17" ht="15.75">
      <c r="A89" s="4">
        <v>85</v>
      </c>
      <c r="B89" s="5" t="s">
        <v>18</v>
      </c>
      <c r="C89" s="5">
        <v>10361</v>
      </c>
      <c r="D89" s="5">
        <v>9722</v>
      </c>
      <c r="E89" s="42">
        <v>8780</v>
      </c>
      <c r="F89" s="22">
        <v>8698</v>
      </c>
      <c r="G89" s="5">
        <v>8316</v>
      </c>
      <c r="H89" s="24">
        <v>7945</v>
      </c>
      <c r="I89" s="24">
        <v>7762</v>
      </c>
      <c r="J89" s="24">
        <v>7586</v>
      </c>
      <c r="K89" s="24">
        <v>7095</v>
      </c>
      <c r="L89" s="24"/>
      <c r="M89" s="24"/>
      <c r="N89" s="39">
        <f t="shared" si="4"/>
        <v>80.80865603644646</v>
      </c>
      <c r="O89" s="6">
        <f t="shared" si="5"/>
        <v>68.47794614419458</v>
      </c>
      <c r="P89" s="59"/>
      <c r="Q89" s="26">
        <v>4236</v>
      </c>
    </row>
    <row r="90" spans="1:17" ht="15.75">
      <c r="A90" s="4">
        <v>86</v>
      </c>
      <c r="B90" s="5" t="s">
        <v>13</v>
      </c>
      <c r="C90" s="5">
        <v>7317</v>
      </c>
      <c r="D90" s="5">
        <v>7272</v>
      </c>
      <c r="E90" s="42">
        <v>6161</v>
      </c>
      <c r="F90" s="22">
        <v>6064</v>
      </c>
      <c r="G90" s="5">
        <v>5895</v>
      </c>
      <c r="H90" s="24">
        <v>5661</v>
      </c>
      <c r="I90" s="24">
        <v>5536</v>
      </c>
      <c r="J90" s="24">
        <v>5359</v>
      </c>
      <c r="K90" s="24">
        <v>5004</v>
      </c>
      <c r="L90" s="24"/>
      <c r="M90" s="24"/>
      <c r="N90" s="39">
        <f t="shared" si="4"/>
        <v>81.2205810745009</v>
      </c>
      <c r="O90" s="6">
        <f t="shared" si="5"/>
        <v>68.38868388683886</v>
      </c>
      <c r="P90" s="59"/>
      <c r="Q90" s="26">
        <v>4127</v>
      </c>
    </row>
    <row r="91" spans="1:17" ht="15.75">
      <c r="A91" s="4">
        <v>87</v>
      </c>
      <c r="B91" s="35" t="s">
        <v>63</v>
      </c>
      <c r="C91" s="7">
        <v>17915</v>
      </c>
      <c r="D91" s="7">
        <v>16273</v>
      </c>
      <c r="E91" s="42">
        <v>14304</v>
      </c>
      <c r="F91" s="22">
        <v>14134</v>
      </c>
      <c r="G91" s="5">
        <v>13680</v>
      </c>
      <c r="H91" s="24">
        <v>13251</v>
      </c>
      <c r="I91" s="24">
        <v>12982</v>
      </c>
      <c r="J91" s="24">
        <v>12759</v>
      </c>
      <c r="K91" s="24">
        <v>12066</v>
      </c>
      <c r="L91" s="24">
        <v>12066</v>
      </c>
      <c r="M91" s="24">
        <v>10981</v>
      </c>
      <c r="N91" s="39">
        <f t="shared" si="4"/>
        <v>84.35402684563759</v>
      </c>
      <c r="O91" s="6">
        <f t="shared" si="5"/>
        <v>67.35138152386268</v>
      </c>
      <c r="P91" s="59">
        <f>M91/L91*100</f>
        <v>91.00779048566218</v>
      </c>
      <c r="Q91" s="26">
        <v>4090</v>
      </c>
    </row>
    <row r="92" spans="1:17" ht="15.75">
      <c r="A92" s="4">
        <v>88</v>
      </c>
      <c r="B92" s="5" t="s">
        <v>84</v>
      </c>
      <c r="C92" s="5">
        <v>7662</v>
      </c>
      <c r="D92" s="5">
        <v>7230</v>
      </c>
      <c r="E92" s="42">
        <v>6344</v>
      </c>
      <c r="F92" s="22">
        <v>6239</v>
      </c>
      <c r="G92" s="5">
        <v>6027</v>
      </c>
      <c r="H92" s="24">
        <v>5780</v>
      </c>
      <c r="I92" s="24">
        <v>5671</v>
      </c>
      <c r="J92" s="24">
        <v>5563</v>
      </c>
      <c r="K92" s="24">
        <v>5146</v>
      </c>
      <c r="L92" s="24"/>
      <c r="M92" s="24"/>
      <c r="N92" s="39">
        <f t="shared" si="4"/>
        <v>81.11601513240856</v>
      </c>
      <c r="O92" s="6">
        <f t="shared" si="5"/>
        <v>67.1626207256591</v>
      </c>
      <c r="P92" s="59"/>
      <c r="Q92" s="26">
        <v>4067</v>
      </c>
    </row>
    <row r="93" spans="1:20" ht="15.75">
      <c r="A93" s="4">
        <v>89</v>
      </c>
      <c r="B93" s="33" t="s">
        <v>4</v>
      </c>
      <c r="C93" s="44">
        <v>114486</v>
      </c>
      <c r="D93" s="44">
        <v>96268</v>
      </c>
      <c r="E93" s="42">
        <v>85149</v>
      </c>
      <c r="F93" s="22">
        <v>84411</v>
      </c>
      <c r="G93" s="10">
        <v>82413</v>
      </c>
      <c r="H93" s="24">
        <v>79995</v>
      </c>
      <c r="I93" s="24">
        <v>78787</v>
      </c>
      <c r="J93" s="24">
        <v>78144</v>
      </c>
      <c r="K93" s="24">
        <v>76535</v>
      </c>
      <c r="L93" s="38">
        <v>76535</v>
      </c>
      <c r="M93" s="38">
        <v>74113</v>
      </c>
      <c r="N93" s="39">
        <f t="shared" si="4"/>
        <v>89.88361577939847</v>
      </c>
      <c r="O93" s="6">
        <f t="shared" si="5"/>
        <v>66.85096867739287</v>
      </c>
      <c r="P93" s="59">
        <f>M93/L93*100</f>
        <v>96.83543476840661</v>
      </c>
      <c r="Q93" s="26">
        <v>4060</v>
      </c>
      <c r="T93" s="65">
        <f>M93/C93*100</f>
        <v>64.73542616564471</v>
      </c>
    </row>
    <row r="94" spans="1:17" ht="15.75">
      <c r="A94" s="4">
        <v>90</v>
      </c>
      <c r="B94" s="5" t="s">
        <v>107</v>
      </c>
      <c r="C94" s="5">
        <v>4952</v>
      </c>
      <c r="D94" s="5">
        <v>4612</v>
      </c>
      <c r="E94" s="42">
        <v>3942</v>
      </c>
      <c r="F94" s="22">
        <v>3919</v>
      </c>
      <c r="G94" s="5">
        <v>3823</v>
      </c>
      <c r="H94" s="24">
        <v>3668</v>
      </c>
      <c r="I94" s="24">
        <v>3590</v>
      </c>
      <c r="J94" s="24">
        <v>3506</v>
      </c>
      <c r="K94" s="24">
        <v>3310</v>
      </c>
      <c r="L94" s="24">
        <v>3310</v>
      </c>
      <c r="M94" s="24">
        <v>3007</v>
      </c>
      <c r="N94" s="39">
        <f t="shared" si="4"/>
        <v>83.96752917300863</v>
      </c>
      <c r="O94" s="6">
        <f t="shared" si="5"/>
        <v>66.84168012924071</v>
      </c>
      <c r="P94" s="59">
        <f>M94/L94*100</f>
        <v>90.84592145015105</v>
      </c>
      <c r="Q94" s="26">
        <v>3977</v>
      </c>
    </row>
    <row r="95" spans="1:17" ht="15.75">
      <c r="A95" s="4">
        <v>91</v>
      </c>
      <c r="B95" s="5" t="s">
        <v>114</v>
      </c>
      <c r="C95" s="5">
        <v>8942</v>
      </c>
      <c r="D95" s="5">
        <v>8500</v>
      </c>
      <c r="E95" s="42">
        <v>7249</v>
      </c>
      <c r="F95" s="22">
        <v>7168</v>
      </c>
      <c r="G95" s="5">
        <v>6920</v>
      </c>
      <c r="H95" s="24">
        <v>6633</v>
      </c>
      <c r="I95" s="24">
        <v>6496</v>
      </c>
      <c r="J95" s="24">
        <v>6361</v>
      </c>
      <c r="K95" s="24">
        <v>5966</v>
      </c>
      <c r="L95" s="24"/>
      <c r="M95" s="24"/>
      <c r="N95" s="39">
        <f t="shared" si="4"/>
        <v>82.30100703545317</v>
      </c>
      <c r="O95" s="6">
        <f t="shared" si="5"/>
        <v>66.71885484231716</v>
      </c>
      <c r="P95" s="59"/>
      <c r="Q95" s="26">
        <v>3855</v>
      </c>
    </row>
    <row r="96" spans="1:17" ht="15.75">
      <c r="A96" s="4">
        <v>92</v>
      </c>
      <c r="B96" s="34" t="s">
        <v>106</v>
      </c>
      <c r="C96" s="5">
        <v>13403</v>
      </c>
      <c r="D96" s="5">
        <v>12074</v>
      </c>
      <c r="E96" s="42">
        <v>10680</v>
      </c>
      <c r="F96" s="22">
        <v>10568</v>
      </c>
      <c r="G96" s="5">
        <v>10265</v>
      </c>
      <c r="H96" s="24">
        <v>9867</v>
      </c>
      <c r="I96" s="24">
        <v>9670</v>
      </c>
      <c r="J96" s="24">
        <v>9479</v>
      </c>
      <c r="K96" s="24">
        <v>8899</v>
      </c>
      <c r="L96" s="24">
        <v>8899</v>
      </c>
      <c r="M96" s="24">
        <v>8395</v>
      </c>
      <c r="N96" s="39">
        <f t="shared" si="4"/>
        <v>83.3239700374532</v>
      </c>
      <c r="O96" s="6">
        <f t="shared" si="5"/>
        <v>66.39558307841527</v>
      </c>
      <c r="P96" s="59">
        <f>M96/L96*100</f>
        <v>94.33644229688728</v>
      </c>
      <c r="Q96" s="26">
        <v>3844</v>
      </c>
    </row>
    <row r="97" spans="1:17" ht="15.75">
      <c r="A97" s="4">
        <v>93</v>
      </c>
      <c r="B97" s="5" t="s">
        <v>69</v>
      </c>
      <c r="C97" s="5">
        <v>4896</v>
      </c>
      <c r="D97" s="5">
        <v>4751</v>
      </c>
      <c r="E97" s="42">
        <v>4040</v>
      </c>
      <c r="F97" s="22">
        <v>4000</v>
      </c>
      <c r="G97" s="5">
        <v>3856</v>
      </c>
      <c r="H97" s="24">
        <v>3642</v>
      </c>
      <c r="I97" s="24">
        <v>3563</v>
      </c>
      <c r="J97" s="24">
        <v>3458</v>
      </c>
      <c r="K97" s="24">
        <v>3232</v>
      </c>
      <c r="L97" s="24"/>
      <c r="M97" s="24"/>
      <c r="N97" s="39">
        <f t="shared" si="4"/>
        <v>80</v>
      </c>
      <c r="O97" s="6">
        <f t="shared" si="5"/>
        <v>66.01307189542483</v>
      </c>
      <c r="P97" s="59"/>
      <c r="Q97" s="26">
        <v>3821</v>
      </c>
    </row>
    <row r="98" spans="1:17" ht="15.75">
      <c r="A98" s="4">
        <v>94</v>
      </c>
      <c r="B98" s="5" t="s">
        <v>12</v>
      </c>
      <c r="C98" s="5">
        <v>4078</v>
      </c>
      <c r="D98" s="5">
        <v>4008</v>
      </c>
      <c r="E98" s="42">
        <v>3311</v>
      </c>
      <c r="F98" s="22">
        <v>3253</v>
      </c>
      <c r="G98" s="5">
        <v>3117</v>
      </c>
      <c r="H98" s="24">
        <v>3056</v>
      </c>
      <c r="I98" s="24">
        <v>3018</v>
      </c>
      <c r="J98" s="24">
        <v>2941</v>
      </c>
      <c r="K98" s="24">
        <v>2688</v>
      </c>
      <c r="L98" s="24"/>
      <c r="M98" s="24"/>
      <c r="N98" s="39">
        <f t="shared" si="4"/>
        <v>81.18393234672304</v>
      </c>
      <c r="O98" s="6">
        <f t="shared" si="5"/>
        <v>65.91466405100539</v>
      </c>
      <c r="P98" s="59"/>
      <c r="Q98" s="26">
        <v>3789</v>
      </c>
    </row>
    <row r="99" spans="1:17" ht="15.75">
      <c r="A99" s="4">
        <v>95</v>
      </c>
      <c r="B99" s="57" t="s">
        <v>48</v>
      </c>
      <c r="C99" s="5">
        <v>7106</v>
      </c>
      <c r="D99" s="5">
        <v>6947</v>
      </c>
      <c r="E99" s="42">
        <v>5870</v>
      </c>
      <c r="F99" s="22">
        <v>5788</v>
      </c>
      <c r="G99" s="5">
        <v>5600</v>
      </c>
      <c r="H99" s="24">
        <v>5302</v>
      </c>
      <c r="I99" s="24">
        <v>5182</v>
      </c>
      <c r="J99" s="24">
        <v>5069</v>
      </c>
      <c r="K99" s="24">
        <v>4682</v>
      </c>
      <c r="L99" s="24">
        <f>K98+K64+K99+K73+K112+K52</f>
        <v>44451</v>
      </c>
      <c r="M99" s="24">
        <v>41373</v>
      </c>
      <c r="N99" s="39">
        <f t="shared" si="4"/>
        <v>79.76149914821124</v>
      </c>
      <c r="O99" s="6">
        <f t="shared" si="5"/>
        <v>65.8879819870532</v>
      </c>
      <c r="P99" s="59">
        <f>M99/L99*100</f>
        <v>93.07552136059931</v>
      </c>
      <c r="Q99" s="26">
        <v>3776</v>
      </c>
    </row>
    <row r="100" spans="1:17" ht="15.75">
      <c r="A100" s="4">
        <v>96</v>
      </c>
      <c r="B100" s="5" t="s">
        <v>108</v>
      </c>
      <c r="C100" s="5">
        <v>2974</v>
      </c>
      <c r="D100" s="5">
        <v>2767</v>
      </c>
      <c r="E100" s="42">
        <v>2416</v>
      </c>
      <c r="F100" s="22">
        <v>2387</v>
      </c>
      <c r="G100" s="5">
        <v>2312</v>
      </c>
      <c r="H100" s="24">
        <v>2225</v>
      </c>
      <c r="I100" s="24">
        <v>2178</v>
      </c>
      <c r="J100" s="24">
        <v>2124</v>
      </c>
      <c r="K100" s="24">
        <v>1959</v>
      </c>
      <c r="L100" s="24"/>
      <c r="M100" s="24"/>
      <c r="N100" s="39">
        <f t="shared" si="4"/>
        <v>81.08443708609272</v>
      </c>
      <c r="O100" s="6">
        <f t="shared" si="5"/>
        <v>65.87088096839274</v>
      </c>
      <c r="P100" s="59"/>
      <c r="Q100" s="26">
        <v>3740</v>
      </c>
    </row>
    <row r="101" spans="1:17" ht="15.75">
      <c r="A101" s="4">
        <v>97</v>
      </c>
      <c r="B101" s="34" t="s">
        <v>65</v>
      </c>
      <c r="C101" s="5">
        <v>20312</v>
      </c>
      <c r="D101" s="5">
        <v>19110</v>
      </c>
      <c r="E101" s="42">
        <v>16013</v>
      </c>
      <c r="F101" s="22">
        <v>15844</v>
      </c>
      <c r="G101" s="5">
        <v>15178</v>
      </c>
      <c r="H101" s="24">
        <v>14486</v>
      </c>
      <c r="I101" s="24">
        <v>14264</v>
      </c>
      <c r="J101" s="24">
        <v>13959</v>
      </c>
      <c r="K101" s="24">
        <v>13266</v>
      </c>
      <c r="L101" s="24">
        <f>K101+K113+K116+K118</f>
        <v>24705</v>
      </c>
      <c r="M101" s="24">
        <v>23522</v>
      </c>
      <c r="N101" s="39">
        <f aca="true" t="shared" si="6" ref="N101:N124">K101/E101*100</f>
        <v>82.84518828451883</v>
      </c>
      <c r="O101" s="6">
        <f aca="true" t="shared" si="7" ref="O101:O124">K101/C101*100</f>
        <v>65.3111461205199</v>
      </c>
      <c r="P101" s="59">
        <f>M101/L101*100</f>
        <v>95.21149564865412</v>
      </c>
      <c r="Q101" s="26">
        <v>3697</v>
      </c>
    </row>
    <row r="102" spans="1:21" ht="15.75">
      <c r="A102" s="4">
        <v>98</v>
      </c>
      <c r="B102" s="32" t="s">
        <v>32</v>
      </c>
      <c r="C102" s="5">
        <v>35092</v>
      </c>
      <c r="D102" s="5">
        <v>32985</v>
      </c>
      <c r="E102" s="42">
        <v>28730</v>
      </c>
      <c r="F102" s="22">
        <v>28420</v>
      </c>
      <c r="G102" s="5">
        <v>27528</v>
      </c>
      <c r="H102" s="24">
        <v>26266</v>
      </c>
      <c r="I102" s="24">
        <v>25499</v>
      </c>
      <c r="J102" s="24">
        <v>24838</v>
      </c>
      <c r="K102" s="24">
        <v>22914</v>
      </c>
      <c r="L102" s="24">
        <f>K102+K110</f>
        <v>30316</v>
      </c>
      <c r="M102" s="24">
        <v>26391</v>
      </c>
      <c r="N102" s="39">
        <f t="shared" si="6"/>
        <v>79.75635224504003</v>
      </c>
      <c r="O102" s="6">
        <f t="shared" si="7"/>
        <v>65.29693377407956</v>
      </c>
      <c r="P102" s="62">
        <f>M102/L102*100</f>
        <v>87.05304129832432</v>
      </c>
      <c r="Q102" s="26">
        <v>3668</v>
      </c>
      <c r="T102" s="64">
        <f>M102/46709*100</f>
        <v>56.50088847973625</v>
      </c>
      <c r="U102" t="s">
        <v>145</v>
      </c>
    </row>
    <row r="103" spans="1:17" ht="15.75">
      <c r="A103" s="4">
        <v>99</v>
      </c>
      <c r="B103" s="5" t="s">
        <v>37</v>
      </c>
      <c r="C103" s="5">
        <v>4641</v>
      </c>
      <c r="D103" s="5">
        <v>4374</v>
      </c>
      <c r="E103" s="42">
        <v>3576</v>
      </c>
      <c r="F103" s="22">
        <v>3547</v>
      </c>
      <c r="G103" s="5">
        <v>3475</v>
      </c>
      <c r="H103" s="24">
        <v>3341</v>
      </c>
      <c r="I103" s="24">
        <v>3300</v>
      </c>
      <c r="J103" s="24">
        <v>3243</v>
      </c>
      <c r="K103" s="24">
        <v>3017</v>
      </c>
      <c r="L103" s="24"/>
      <c r="M103" s="24"/>
      <c r="N103" s="39">
        <f t="shared" si="6"/>
        <v>84.36800894854586</v>
      </c>
      <c r="O103" s="6">
        <f t="shared" si="7"/>
        <v>65.00754147812971</v>
      </c>
      <c r="P103" s="59"/>
      <c r="Q103" s="26">
        <v>3642</v>
      </c>
    </row>
    <row r="104" spans="1:17" ht="15.75">
      <c r="A104" s="4">
        <v>100</v>
      </c>
      <c r="B104" s="7" t="s">
        <v>88</v>
      </c>
      <c r="C104" s="7">
        <v>5798</v>
      </c>
      <c r="D104" s="7">
        <v>4894</v>
      </c>
      <c r="E104" s="42">
        <v>4380</v>
      </c>
      <c r="F104" s="22">
        <v>4273</v>
      </c>
      <c r="G104" s="5">
        <v>4168</v>
      </c>
      <c r="H104" s="24">
        <v>4067</v>
      </c>
      <c r="I104" s="24">
        <v>3964</v>
      </c>
      <c r="J104" s="24">
        <v>3884</v>
      </c>
      <c r="K104" s="24">
        <v>3755</v>
      </c>
      <c r="L104" s="24"/>
      <c r="M104" s="24"/>
      <c r="N104" s="39">
        <f t="shared" si="6"/>
        <v>85.73059360730593</v>
      </c>
      <c r="O104" s="6">
        <f t="shared" si="7"/>
        <v>64.76371162469817</v>
      </c>
      <c r="P104" s="59"/>
      <c r="Q104" s="26">
        <v>3435</v>
      </c>
    </row>
    <row r="105" spans="1:17" ht="15.75">
      <c r="A105" s="4">
        <v>101</v>
      </c>
      <c r="B105" s="5" t="s">
        <v>17</v>
      </c>
      <c r="C105" s="5">
        <v>5535</v>
      </c>
      <c r="D105" s="5">
        <v>5179</v>
      </c>
      <c r="E105" s="42">
        <v>4386</v>
      </c>
      <c r="F105" s="22">
        <v>4319</v>
      </c>
      <c r="G105" s="5">
        <v>4176</v>
      </c>
      <c r="H105" s="24">
        <v>3977</v>
      </c>
      <c r="I105" s="24">
        <v>3909</v>
      </c>
      <c r="J105" s="24">
        <v>3849</v>
      </c>
      <c r="K105" s="24">
        <v>3584</v>
      </c>
      <c r="L105" s="24"/>
      <c r="M105" s="24"/>
      <c r="N105" s="39">
        <f t="shared" si="6"/>
        <v>81.71454628362973</v>
      </c>
      <c r="O105" s="6">
        <f t="shared" si="7"/>
        <v>64.75158084914182</v>
      </c>
      <c r="P105" s="59"/>
      <c r="Q105" s="26">
        <v>3431</v>
      </c>
    </row>
    <row r="106" spans="1:17" ht="15.75">
      <c r="A106" s="4">
        <v>102</v>
      </c>
      <c r="B106" s="37" t="s">
        <v>14</v>
      </c>
      <c r="C106" s="5">
        <v>2192</v>
      </c>
      <c r="D106" s="5">
        <v>2229</v>
      </c>
      <c r="E106" s="42">
        <v>1688</v>
      </c>
      <c r="F106" s="22">
        <v>1650</v>
      </c>
      <c r="G106" s="5">
        <v>1626</v>
      </c>
      <c r="H106" s="24">
        <v>1592</v>
      </c>
      <c r="I106" s="24">
        <v>1548</v>
      </c>
      <c r="J106" s="24">
        <v>1513</v>
      </c>
      <c r="K106" s="24">
        <v>1414</v>
      </c>
      <c r="L106" s="24"/>
      <c r="M106" s="24"/>
      <c r="N106" s="39">
        <f t="shared" si="6"/>
        <v>83.76777251184834</v>
      </c>
      <c r="O106" s="6">
        <f t="shared" si="7"/>
        <v>64.50729927007299</v>
      </c>
      <c r="P106" s="59"/>
      <c r="Q106" s="26">
        <v>3341</v>
      </c>
    </row>
    <row r="107" spans="1:17" ht="15.75">
      <c r="A107" s="4">
        <v>103</v>
      </c>
      <c r="B107" s="5" t="s">
        <v>35</v>
      </c>
      <c r="C107" s="5">
        <v>4473</v>
      </c>
      <c r="D107" s="5">
        <v>4293</v>
      </c>
      <c r="E107" s="42">
        <v>3482</v>
      </c>
      <c r="F107" s="22">
        <v>3420</v>
      </c>
      <c r="G107" s="5">
        <v>3331</v>
      </c>
      <c r="H107" s="24">
        <v>3187</v>
      </c>
      <c r="I107" s="24">
        <v>3102</v>
      </c>
      <c r="J107" s="24">
        <v>3005</v>
      </c>
      <c r="K107" s="24">
        <v>2871</v>
      </c>
      <c r="L107" s="24"/>
      <c r="M107" s="24"/>
      <c r="N107" s="39">
        <f t="shared" si="6"/>
        <v>82.4526134405514</v>
      </c>
      <c r="O107" s="6">
        <f t="shared" si="7"/>
        <v>64.1851106639839</v>
      </c>
      <c r="P107" s="59"/>
      <c r="Q107" s="26">
        <v>3187</v>
      </c>
    </row>
    <row r="108" spans="1:17" ht="15.75">
      <c r="A108" s="4">
        <v>104</v>
      </c>
      <c r="B108" s="5" t="s">
        <v>86</v>
      </c>
      <c r="C108" s="5">
        <v>2608</v>
      </c>
      <c r="D108" s="5">
        <v>2578</v>
      </c>
      <c r="E108" s="42">
        <v>2014</v>
      </c>
      <c r="F108" s="23">
        <v>2002</v>
      </c>
      <c r="G108" s="5">
        <v>1974</v>
      </c>
      <c r="H108" s="24">
        <v>1893</v>
      </c>
      <c r="I108" s="24">
        <v>1859</v>
      </c>
      <c r="J108" s="24">
        <v>1832</v>
      </c>
      <c r="K108" s="24">
        <v>1673</v>
      </c>
      <c r="L108" s="24"/>
      <c r="M108" s="24"/>
      <c r="N108" s="39">
        <f t="shared" si="6"/>
        <v>83.06852035749752</v>
      </c>
      <c r="O108" s="6">
        <f t="shared" si="7"/>
        <v>64.14877300613497</v>
      </c>
      <c r="P108" s="59"/>
      <c r="Q108" s="26">
        <v>3082</v>
      </c>
    </row>
    <row r="109" spans="1:20" ht="15.75">
      <c r="A109" s="4">
        <v>105</v>
      </c>
      <c r="B109" s="34" t="s">
        <v>54</v>
      </c>
      <c r="C109" s="5">
        <v>25238</v>
      </c>
      <c r="D109" s="5">
        <v>23477</v>
      </c>
      <c r="E109" s="42">
        <v>20243</v>
      </c>
      <c r="F109" s="22">
        <v>19983</v>
      </c>
      <c r="G109" s="5">
        <v>19277</v>
      </c>
      <c r="H109" s="24">
        <v>18366</v>
      </c>
      <c r="I109" s="24">
        <v>17875</v>
      </c>
      <c r="J109" s="24">
        <v>17437</v>
      </c>
      <c r="K109" s="24">
        <v>16184</v>
      </c>
      <c r="L109" s="24">
        <f>K109+K114+1850</f>
        <v>25528</v>
      </c>
      <c r="M109" s="24">
        <v>21854</v>
      </c>
      <c r="N109" s="39">
        <f t="shared" si="6"/>
        <v>79.9486242157783</v>
      </c>
      <c r="O109" s="6">
        <f t="shared" si="7"/>
        <v>64.12552500198115</v>
      </c>
      <c r="P109" s="62">
        <f>M109/L109*100</f>
        <v>85.6079598871827</v>
      </c>
      <c r="Q109" s="26">
        <v>3056</v>
      </c>
      <c r="T109" s="64">
        <f>M109/40215*100</f>
        <v>54.34290687554395</v>
      </c>
    </row>
    <row r="110" spans="1:17" ht="15.75">
      <c r="A110" s="4">
        <v>106</v>
      </c>
      <c r="B110" s="5" t="s">
        <v>44</v>
      </c>
      <c r="C110" s="5">
        <v>11617</v>
      </c>
      <c r="D110" s="5">
        <v>11427</v>
      </c>
      <c r="E110" s="42">
        <v>9245</v>
      </c>
      <c r="F110" s="22">
        <v>9090</v>
      </c>
      <c r="G110" s="5">
        <v>8840</v>
      </c>
      <c r="H110" s="24">
        <v>8387</v>
      </c>
      <c r="I110" s="24">
        <v>8271</v>
      </c>
      <c r="J110" s="24">
        <v>8027</v>
      </c>
      <c r="K110" s="24">
        <v>7402</v>
      </c>
      <c r="L110" s="24"/>
      <c r="M110" s="24"/>
      <c r="N110" s="39">
        <f t="shared" si="6"/>
        <v>80.06489994591671</v>
      </c>
      <c r="O110" s="6">
        <f t="shared" si="7"/>
        <v>63.71696651459069</v>
      </c>
      <c r="P110" s="59"/>
      <c r="Q110" s="26">
        <v>3017</v>
      </c>
    </row>
    <row r="111" spans="1:17" ht="15.75">
      <c r="A111" s="4">
        <v>107</v>
      </c>
      <c r="B111" s="7" t="s">
        <v>87</v>
      </c>
      <c r="C111" s="7">
        <v>3491</v>
      </c>
      <c r="D111" s="7">
        <v>3137</v>
      </c>
      <c r="E111" s="42">
        <v>2681</v>
      </c>
      <c r="F111" s="22">
        <v>2686</v>
      </c>
      <c r="G111" s="5">
        <v>2609</v>
      </c>
      <c r="H111" s="24">
        <v>2507</v>
      </c>
      <c r="I111" s="24">
        <v>2444</v>
      </c>
      <c r="J111" s="24">
        <v>2395</v>
      </c>
      <c r="K111" s="24">
        <v>2208</v>
      </c>
      <c r="L111" s="24"/>
      <c r="M111" s="24"/>
      <c r="N111" s="39">
        <f t="shared" si="6"/>
        <v>82.35732935471839</v>
      </c>
      <c r="O111" s="6">
        <f t="shared" si="7"/>
        <v>63.24835290747637</v>
      </c>
      <c r="P111" s="59"/>
      <c r="Q111" s="26">
        <v>2927</v>
      </c>
    </row>
    <row r="112" spans="1:17" ht="15.75">
      <c r="A112" s="4">
        <v>108</v>
      </c>
      <c r="B112" s="5" t="s">
        <v>91</v>
      </c>
      <c r="C112" s="5">
        <v>6081</v>
      </c>
      <c r="D112" s="5">
        <v>4925</v>
      </c>
      <c r="E112" s="42">
        <v>4413</v>
      </c>
      <c r="F112" s="22">
        <v>4316</v>
      </c>
      <c r="G112" s="5">
        <v>4268</v>
      </c>
      <c r="H112" s="24">
        <v>4127</v>
      </c>
      <c r="I112" s="24">
        <v>4025</v>
      </c>
      <c r="J112" s="24">
        <v>3987</v>
      </c>
      <c r="K112" s="24">
        <v>3695</v>
      </c>
      <c r="L112" s="24"/>
      <c r="M112" s="24"/>
      <c r="N112" s="39">
        <f t="shared" si="6"/>
        <v>83.7298889644233</v>
      </c>
      <c r="O112" s="6">
        <f t="shared" si="7"/>
        <v>60.7630323959875</v>
      </c>
      <c r="P112" s="59"/>
      <c r="Q112" s="26">
        <v>2775</v>
      </c>
    </row>
    <row r="113" spans="1:17" ht="15.75">
      <c r="A113" s="4">
        <v>109</v>
      </c>
      <c r="B113" s="5" t="s">
        <v>115</v>
      </c>
      <c r="C113" s="5">
        <v>5147</v>
      </c>
      <c r="D113" s="5">
        <v>4645</v>
      </c>
      <c r="E113" s="42">
        <v>3801</v>
      </c>
      <c r="F113" s="22">
        <v>3714</v>
      </c>
      <c r="G113" s="5">
        <v>3593</v>
      </c>
      <c r="H113" s="24">
        <v>3431</v>
      </c>
      <c r="I113" s="24">
        <v>3344</v>
      </c>
      <c r="J113" s="24">
        <v>3271</v>
      </c>
      <c r="K113" s="24">
        <v>2998</v>
      </c>
      <c r="L113" s="24"/>
      <c r="M113" s="24"/>
      <c r="N113" s="39">
        <f t="shared" si="6"/>
        <v>78.87398053143909</v>
      </c>
      <c r="O113" s="6">
        <f t="shared" si="7"/>
        <v>58.24752282883233</v>
      </c>
      <c r="P113" s="59"/>
      <c r="Q113" s="26">
        <v>2715</v>
      </c>
    </row>
    <row r="114" spans="1:17" ht="15.75">
      <c r="A114" s="4">
        <v>110</v>
      </c>
      <c r="B114" s="5" t="s">
        <v>31</v>
      </c>
      <c r="C114" s="5">
        <v>12977</v>
      </c>
      <c r="D114" s="5">
        <v>11633</v>
      </c>
      <c r="E114" s="42">
        <v>9563</v>
      </c>
      <c r="F114" s="22">
        <v>9396</v>
      </c>
      <c r="G114" s="5">
        <v>9089</v>
      </c>
      <c r="H114" s="24">
        <v>8634</v>
      </c>
      <c r="I114" s="24">
        <v>8427</v>
      </c>
      <c r="J114" s="24">
        <v>8194</v>
      </c>
      <c r="K114" s="24">
        <v>7494</v>
      </c>
      <c r="L114" s="24"/>
      <c r="M114" s="24"/>
      <c r="N114" s="39">
        <f t="shared" si="6"/>
        <v>78.36452995921782</v>
      </c>
      <c r="O114" s="6">
        <f t="shared" si="7"/>
        <v>57.74832395777144</v>
      </c>
      <c r="P114" s="59"/>
      <c r="Q114" s="26">
        <v>2665</v>
      </c>
    </row>
    <row r="115" spans="1:17" ht="15.75">
      <c r="A115" s="4">
        <v>111</v>
      </c>
      <c r="B115" s="37" t="s">
        <v>21</v>
      </c>
      <c r="C115" s="5">
        <v>1881</v>
      </c>
      <c r="D115" s="5">
        <v>1731</v>
      </c>
      <c r="E115" s="42">
        <v>1390</v>
      </c>
      <c r="F115" s="22">
        <v>1365</v>
      </c>
      <c r="G115" s="5">
        <v>1317</v>
      </c>
      <c r="H115" s="24">
        <v>1252</v>
      </c>
      <c r="I115" s="24">
        <v>1209</v>
      </c>
      <c r="J115" s="24">
        <v>1176</v>
      </c>
      <c r="K115" s="24">
        <v>1084</v>
      </c>
      <c r="L115" s="24"/>
      <c r="M115" s="24"/>
      <c r="N115" s="39">
        <f t="shared" si="6"/>
        <v>77.98561151079136</v>
      </c>
      <c r="O115" s="6">
        <f t="shared" si="7"/>
        <v>57.62892078681552</v>
      </c>
      <c r="P115" s="59"/>
      <c r="Q115" s="26">
        <v>2528</v>
      </c>
    </row>
    <row r="116" spans="1:17" ht="15.75">
      <c r="A116" s="4">
        <v>112</v>
      </c>
      <c r="B116" s="5" t="s">
        <v>51</v>
      </c>
      <c r="C116" s="5">
        <v>10087</v>
      </c>
      <c r="D116" s="5">
        <v>8983</v>
      </c>
      <c r="E116" s="42">
        <v>7131</v>
      </c>
      <c r="F116" s="22">
        <v>7013</v>
      </c>
      <c r="G116" s="5">
        <v>6776</v>
      </c>
      <c r="H116" s="24">
        <v>6458</v>
      </c>
      <c r="I116" s="24">
        <v>6333</v>
      </c>
      <c r="J116" s="24">
        <v>6175</v>
      </c>
      <c r="K116" s="24">
        <v>5740</v>
      </c>
      <c r="L116" s="24"/>
      <c r="M116" s="24"/>
      <c r="N116" s="39">
        <f t="shared" si="6"/>
        <v>80.49361940821764</v>
      </c>
      <c r="O116" s="6">
        <f t="shared" si="7"/>
        <v>56.90492713393477</v>
      </c>
      <c r="P116" s="59"/>
      <c r="Q116" s="26">
        <v>2507</v>
      </c>
    </row>
    <row r="117" spans="1:17" ht="15.75" customHeight="1">
      <c r="A117" s="4">
        <v>113</v>
      </c>
      <c r="B117" s="5" t="s">
        <v>80</v>
      </c>
      <c r="C117" s="5">
        <v>9831</v>
      </c>
      <c r="D117" s="5">
        <v>8188</v>
      </c>
      <c r="E117" s="42">
        <v>6689</v>
      </c>
      <c r="F117" s="22">
        <v>6631</v>
      </c>
      <c r="G117" s="5">
        <v>6433</v>
      </c>
      <c r="H117" s="24">
        <v>6211</v>
      </c>
      <c r="I117" s="24">
        <v>6044</v>
      </c>
      <c r="J117" s="24">
        <v>5875</v>
      </c>
      <c r="K117" s="24">
        <v>5509</v>
      </c>
      <c r="L117" s="24"/>
      <c r="M117" s="24"/>
      <c r="N117" s="39">
        <f t="shared" si="6"/>
        <v>82.35909702496636</v>
      </c>
      <c r="O117" s="6">
        <f t="shared" si="7"/>
        <v>56.03702573492016</v>
      </c>
      <c r="P117" s="59"/>
      <c r="Q117" s="26">
        <v>2426</v>
      </c>
    </row>
    <row r="118" spans="1:17" ht="15.75">
      <c r="A118" s="4">
        <v>114</v>
      </c>
      <c r="B118" s="5" t="s">
        <v>30</v>
      </c>
      <c r="C118" s="5">
        <v>4847</v>
      </c>
      <c r="D118" s="5">
        <v>4244</v>
      </c>
      <c r="E118" s="42">
        <v>3424</v>
      </c>
      <c r="F118" s="22">
        <v>3329</v>
      </c>
      <c r="G118" s="5">
        <v>3229</v>
      </c>
      <c r="H118" s="24">
        <v>3082</v>
      </c>
      <c r="I118" s="24">
        <v>3003</v>
      </c>
      <c r="J118" s="24">
        <v>2944</v>
      </c>
      <c r="K118" s="24">
        <v>2701</v>
      </c>
      <c r="L118" s="24"/>
      <c r="M118" s="24"/>
      <c r="N118" s="39">
        <f t="shared" si="6"/>
        <v>78.88434579439252</v>
      </c>
      <c r="O118" s="6">
        <f t="shared" si="7"/>
        <v>55.72519083969466</v>
      </c>
      <c r="P118" s="59"/>
      <c r="Q118" s="26">
        <v>2225</v>
      </c>
    </row>
    <row r="119" spans="1:17" ht="15.75" customHeight="1">
      <c r="A119" s="4">
        <v>115</v>
      </c>
      <c r="B119" s="5" t="s">
        <v>9</v>
      </c>
      <c r="C119" s="5">
        <v>6400</v>
      </c>
      <c r="D119" s="5">
        <v>5340</v>
      </c>
      <c r="E119" s="42">
        <v>4566</v>
      </c>
      <c r="F119" s="22">
        <v>4486</v>
      </c>
      <c r="G119" s="5">
        <v>4310</v>
      </c>
      <c r="H119" s="24">
        <v>4090</v>
      </c>
      <c r="I119" s="24">
        <v>3978</v>
      </c>
      <c r="J119" s="24">
        <v>3879</v>
      </c>
      <c r="K119" s="24">
        <v>3542</v>
      </c>
      <c r="L119" s="24"/>
      <c r="M119" s="24"/>
      <c r="N119" s="39">
        <f t="shared" si="6"/>
        <v>77.57336837494525</v>
      </c>
      <c r="O119" s="6">
        <f t="shared" si="7"/>
        <v>55.34375</v>
      </c>
      <c r="P119" s="59"/>
      <c r="Q119" s="26">
        <v>2088</v>
      </c>
    </row>
    <row r="120" spans="1:17" ht="15.75" customHeight="1">
      <c r="A120" s="4">
        <v>116</v>
      </c>
      <c r="B120" s="5" t="s">
        <v>98</v>
      </c>
      <c r="C120" s="5">
        <v>9404</v>
      </c>
      <c r="D120" s="5">
        <v>7081</v>
      </c>
      <c r="E120" s="42">
        <v>6060</v>
      </c>
      <c r="F120" s="22">
        <v>5999</v>
      </c>
      <c r="G120" s="5">
        <v>5870</v>
      </c>
      <c r="H120" s="24">
        <v>5621</v>
      </c>
      <c r="I120" s="24">
        <v>5520</v>
      </c>
      <c r="J120" s="24">
        <v>5343</v>
      </c>
      <c r="K120" s="24">
        <v>5076</v>
      </c>
      <c r="L120" s="24"/>
      <c r="M120" s="24"/>
      <c r="N120" s="39">
        <f t="shared" si="6"/>
        <v>83.76237623762376</v>
      </c>
      <c r="O120" s="6">
        <f t="shared" si="7"/>
        <v>53.977031050616766</v>
      </c>
      <c r="P120" s="59"/>
      <c r="Q120" s="26">
        <v>1893</v>
      </c>
    </row>
    <row r="121" spans="1:17" ht="15.75" customHeight="1">
      <c r="A121" s="4">
        <v>117</v>
      </c>
      <c r="B121" s="5" t="s">
        <v>113</v>
      </c>
      <c r="C121" s="5">
        <v>9476</v>
      </c>
      <c r="D121" s="5">
        <v>8241</v>
      </c>
      <c r="E121" s="42">
        <v>6553</v>
      </c>
      <c r="F121" s="22">
        <v>6433</v>
      </c>
      <c r="G121" s="5">
        <v>6181</v>
      </c>
      <c r="H121" s="24">
        <v>5880</v>
      </c>
      <c r="I121" s="24">
        <v>5685</v>
      </c>
      <c r="J121" s="24">
        <v>5498</v>
      </c>
      <c r="K121" s="24">
        <v>5066</v>
      </c>
      <c r="L121" s="24"/>
      <c r="M121" s="24"/>
      <c r="N121" s="39">
        <f t="shared" si="6"/>
        <v>77.30810315885854</v>
      </c>
      <c r="O121" s="6">
        <f t="shared" si="7"/>
        <v>53.461376108062474</v>
      </c>
      <c r="P121" s="59"/>
      <c r="Q121" s="26">
        <v>1774</v>
      </c>
    </row>
    <row r="122" spans="1:17" ht="15.75" customHeight="1">
      <c r="A122" s="4">
        <v>118</v>
      </c>
      <c r="B122" s="5" t="s">
        <v>101</v>
      </c>
      <c r="C122" s="5">
        <v>6921</v>
      </c>
      <c r="D122" s="5">
        <v>5596</v>
      </c>
      <c r="E122" s="42">
        <v>4283</v>
      </c>
      <c r="F122" s="22">
        <v>4245</v>
      </c>
      <c r="G122" s="5">
        <v>4125</v>
      </c>
      <c r="H122" s="24">
        <v>3855</v>
      </c>
      <c r="I122" s="24">
        <v>3716</v>
      </c>
      <c r="J122" s="24">
        <v>3610</v>
      </c>
      <c r="K122" s="24">
        <v>3316</v>
      </c>
      <c r="L122" s="24"/>
      <c r="M122" s="24"/>
      <c r="N122" s="39">
        <f t="shared" si="6"/>
        <v>77.4223674994163</v>
      </c>
      <c r="O122" s="6">
        <f t="shared" si="7"/>
        <v>47.91215142320474</v>
      </c>
      <c r="P122" s="59"/>
      <c r="Q122" s="26">
        <v>1592</v>
      </c>
    </row>
    <row r="123" spans="1:17" ht="15.75">
      <c r="A123" s="4">
        <v>119</v>
      </c>
      <c r="B123" s="5" t="s">
        <v>105</v>
      </c>
      <c r="C123" s="5">
        <v>5639</v>
      </c>
      <c r="D123" s="5">
        <v>3735</v>
      </c>
      <c r="E123" s="42">
        <v>2979</v>
      </c>
      <c r="F123" s="22">
        <v>2943</v>
      </c>
      <c r="G123" s="5">
        <v>2873</v>
      </c>
      <c r="H123" s="24">
        <v>2775</v>
      </c>
      <c r="I123" s="24">
        <v>2698</v>
      </c>
      <c r="J123" s="24">
        <v>2656</v>
      </c>
      <c r="K123" s="24">
        <v>2509</v>
      </c>
      <c r="L123" s="24"/>
      <c r="M123" s="24"/>
      <c r="N123" s="39">
        <f t="shared" si="6"/>
        <v>84.2228935884525</v>
      </c>
      <c r="O123" s="6">
        <f t="shared" si="7"/>
        <v>44.49370455754567</v>
      </c>
      <c r="P123" s="59"/>
      <c r="Q123" s="27">
        <v>1252</v>
      </c>
    </row>
    <row r="124" spans="2:20" ht="30" customHeight="1">
      <c r="B124" s="49" t="s">
        <v>123</v>
      </c>
      <c r="C124" s="49">
        <f>SUM(C5:C123)</f>
        <v>2668096</v>
      </c>
      <c r="D124" s="49">
        <f>SUM(D5:D123)</f>
        <v>2458403</v>
      </c>
      <c r="E124" s="50">
        <f>SUM(E5:E123)</f>
        <v>2267886</v>
      </c>
      <c r="F124" s="51">
        <f>SUM(F5:F123)</f>
        <v>2254653</v>
      </c>
      <c r="G124" s="50">
        <f>SUM(G5:G123)</f>
        <v>2217053</v>
      </c>
      <c r="H124" s="50">
        <v>2170293</v>
      </c>
      <c r="I124" s="50">
        <v>2160125</v>
      </c>
      <c r="J124" s="50">
        <v>2144763</v>
      </c>
      <c r="K124" s="50">
        <v>2101061</v>
      </c>
      <c r="L124" s="50"/>
      <c r="M124" s="50">
        <f>SUM(M6:M123)</f>
        <v>2040952</v>
      </c>
      <c r="N124" s="39">
        <f t="shared" si="6"/>
        <v>92.64403060824044</v>
      </c>
      <c r="O124" s="6">
        <f t="shared" si="7"/>
        <v>78.74757879776439</v>
      </c>
      <c r="P124" s="13"/>
      <c r="T124" s="66">
        <f>M124/C124*100</f>
        <v>76.494698841421</v>
      </c>
    </row>
    <row r="125" spans="2:16" ht="15.75" customHeight="1">
      <c r="B125" s="47" t="s">
        <v>132</v>
      </c>
      <c r="C125" s="49"/>
      <c r="D125" s="49"/>
      <c r="E125" s="49"/>
      <c r="F125" s="51"/>
      <c r="G125" s="21"/>
      <c r="H125" s="21"/>
      <c r="I125" s="21"/>
      <c r="J125" s="21"/>
      <c r="K125" s="21"/>
      <c r="L125" s="21"/>
      <c r="M125" s="21"/>
      <c r="N125" s="21"/>
      <c r="O125" s="30"/>
      <c r="P125" s="13"/>
    </row>
    <row r="126" spans="2:16" ht="15.75" customHeight="1">
      <c r="B126" s="46" t="s">
        <v>133</v>
      </c>
      <c r="C126" s="49"/>
      <c r="D126" s="49"/>
      <c r="E126" s="49"/>
      <c r="F126" s="51"/>
      <c r="G126" s="21"/>
      <c r="H126" s="21"/>
      <c r="I126" s="21"/>
      <c r="J126" s="21"/>
      <c r="K126" s="21"/>
      <c r="L126" s="21"/>
      <c r="M126" s="21"/>
      <c r="N126" s="21"/>
      <c r="O126" s="30"/>
      <c r="P126" s="13"/>
    </row>
    <row r="127" spans="2:16" ht="15.75" customHeight="1">
      <c r="B127" s="48" t="s">
        <v>134</v>
      </c>
      <c r="C127" s="49"/>
      <c r="D127" s="49"/>
      <c r="E127" s="49"/>
      <c r="F127" s="51"/>
      <c r="G127" s="21"/>
      <c r="H127" s="21"/>
      <c r="I127" s="21"/>
      <c r="J127" s="21"/>
      <c r="K127" s="21"/>
      <c r="L127" s="21"/>
      <c r="M127" s="21"/>
      <c r="N127" s="21"/>
      <c r="O127" s="30"/>
      <c r="P127" s="13"/>
    </row>
    <row r="128" spans="2:16" ht="15.75" customHeight="1">
      <c r="B128" s="45" t="s">
        <v>135</v>
      </c>
      <c r="C128" s="49"/>
      <c r="D128" s="49"/>
      <c r="E128" s="49"/>
      <c r="F128" s="51"/>
      <c r="G128" s="21"/>
      <c r="H128" s="21"/>
      <c r="I128" s="21"/>
      <c r="J128" s="21"/>
      <c r="K128" s="21"/>
      <c r="L128" s="21"/>
      <c r="M128" s="21"/>
      <c r="N128" s="21"/>
      <c r="O128" s="30"/>
      <c r="P128" s="13"/>
    </row>
    <row r="129" spans="2:16" ht="15.75" customHeight="1">
      <c r="B129" s="53" t="s">
        <v>139</v>
      </c>
      <c r="C129" s="1"/>
      <c r="D129" s="1"/>
      <c r="E129" s="1"/>
      <c r="F129" s="2"/>
      <c r="O129" s="30"/>
      <c r="P129" s="13"/>
    </row>
    <row r="130" spans="2:6" ht="15.75">
      <c r="B130" s="8" t="s">
        <v>127</v>
      </c>
      <c r="C130" s="8"/>
      <c r="D130" s="8"/>
      <c r="E130" s="3"/>
      <c r="F130" s="1"/>
    </row>
    <row r="131" spans="1:14" ht="15.75">
      <c r="A131" t="s">
        <v>125</v>
      </c>
      <c r="B131" s="15" t="s">
        <v>126</v>
      </c>
      <c r="C131" s="16"/>
      <c r="D131" s="16"/>
      <c r="E131" s="16"/>
      <c r="F131" s="16"/>
      <c r="G131" s="21"/>
      <c r="H131" s="21"/>
      <c r="I131" s="21"/>
      <c r="J131" s="21"/>
      <c r="K131" s="21"/>
      <c r="L131" s="21"/>
      <c r="M131" s="21"/>
      <c r="N131" s="21"/>
    </row>
    <row r="133" spans="2:14" ht="15">
      <c r="B133" s="16" t="s">
        <v>136</v>
      </c>
      <c r="C133" s="16"/>
      <c r="D133" s="16"/>
      <c r="E133" s="16"/>
      <c r="F133" s="16"/>
      <c r="G133" s="21"/>
      <c r="H133" s="21"/>
      <c r="I133" s="21"/>
      <c r="J133" s="21"/>
      <c r="K133" s="21"/>
      <c r="L133" s="21"/>
      <c r="M133" s="21"/>
      <c r="N133" s="21"/>
    </row>
    <row r="140" ht="15" customHeight="1"/>
    <row r="141" spans="20:22" ht="15">
      <c r="T141" s="14"/>
      <c r="U141" s="14"/>
      <c r="V141" s="14"/>
    </row>
    <row r="159" spans="20:22" ht="15.75">
      <c r="T159" s="17"/>
      <c r="U159" s="17"/>
      <c r="V159" s="17"/>
    </row>
    <row r="160" spans="20:22" ht="15.75">
      <c r="T160" s="17"/>
      <c r="U160" s="17"/>
      <c r="V160" s="17"/>
    </row>
    <row r="161" spans="20:22" ht="15.75">
      <c r="T161" s="18"/>
      <c r="U161" s="18"/>
      <c r="V161" s="18"/>
    </row>
    <row r="162" spans="20:22" ht="15.75">
      <c r="T162" s="18"/>
      <c r="U162" s="18"/>
      <c r="V162" s="18"/>
    </row>
    <row r="163" spans="20:22" ht="15.75">
      <c r="T163" s="18"/>
      <c r="U163" s="18"/>
      <c r="V163" s="18"/>
    </row>
    <row r="164" spans="20:22" ht="15.75">
      <c r="T164" s="18"/>
      <c r="U164" s="18"/>
      <c r="V164" s="18"/>
    </row>
    <row r="165" spans="20:22" ht="15.75">
      <c r="T165" s="18"/>
      <c r="U165" s="18"/>
      <c r="V165" s="18"/>
    </row>
    <row r="166" spans="20:22" ht="15.75">
      <c r="T166" s="18"/>
      <c r="U166" s="18"/>
      <c r="V166" s="18"/>
    </row>
    <row r="167" spans="20:22" ht="15.75">
      <c r="T167" s="18"/>
      <c r="U167" s="18"/>
      <c r="V167" s="18"/>
    </row>
    <row r="168" spans="20:22" ht="15.75">
      <c r="T168" s="18"/>
      <c r="U168" s="18"/>
      <c r="V168" s="18"/>
    </row>
    <row r="169" spans="20:22" ht="15.75">
      <c r="T169" s="18"/>
      <c r="U169" s="18"/>
      <c r="V169" s="18"/>
    </row>
  </sheetData>
  <sheetProtection/>
  <printOptions/>
  <pageMargins left="0.25" right="0.25" top="0.75" bottom="0.75" header="0.3" footer="0.3"/>
  <pageSetup fitToHeight="0" horizontalDpi="600" verticalDpi="600" orientation="landscape" paperSize="9" scale="9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Malpils pagasts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MPP001</dc:creator>
  <cp:keywords/>
  <dc:description/>
  <cp:lastModifiedBy>Nauris Ogorodovs</cp:lastModifiedBy>
  <cp:lastPrinted>2017-01-09T07:56:22Z</cp:lastPrinted>
  <dcterms:created xsi:type="dcterms:W3CDTF">2010-12-16T13:08:08Z</dcterms:created>
  <dcterms:modified xsi:type="dcterms:W3CDTF">2024-04-23T08:49:21Z</dcterms:modified>
  <cp:category/>
  <cp:version/>
  <cp:contentType/>
  <cp:contentStatus/>
</cp:coreProperties>
</file>